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KUMENTY\práce\KŠEFTÍKY\Štikar Karel\NBÚ Cejl\Moje\Rozpočty\"/>
    </mc:Choice>
  </mc:AlternateContent>
  <bookViews>
    <workbookView xWindow="0" yWindow="0" windowWidth="28800" windowHeight="124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Položky!$A$1:$G$58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E58" i="3" s="1"/>
  <c r="I11" i="2" s="1"/>
  <c r="BD49" i="3"/>
  <c r="BC49" i="3"/>
  <c r="BC58" i="3" s="1"/>
  <c r="G11" i="2" s="1"/>
  <c r="BA49" i="3"/>
  <c r="BA58" i="3" s="1"/>
  <c r="E11" i="2" s="1"/>
  <c r="G49" i="3"/>
  <c r="BB49" i="3" s="1"/>
  <c r="B11" i="2"/>
  <c r="A11" i="2"/>
  <c r="BD58" i="3"/>
  <c r="H11" i="2" s="1"/>
  <c r="G58" i="3"/>
  <c r="C58" i="3"/>
  <c r="BE46" i="3"/>
  <c r="BD46" i="3"/>
  <c r="BC46" i="3"/>
  <c r="BB46" i="3"/>
  <c r="BA46" i="3"/>
  <c r="G46" i="3"/>
  <c r="BE45" i="3"/>
  <c r="BD45" i="3"/>
  <c r="BC45" i="3"/>
  <c r="BA45" i="3"/>
  <c r="G45" i="3"/>
  <c r="BB45" i="3" s="1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D42" i="3"/>
  <c r="BC42" i="3"/>
  <c r="BB42" i="3"/>
  <c r="BA42" i="3"/>
  <c r="G42" i="3"/>
  <c r="BE41" i="3"/>
  <c r="BD41" i="3"/>
  <c r="BC41" i="3"/>
  <c r="BA41" i="3"/>
  <c r="G41" i="3"/>
  <c r="BB41" i="3" s="1"/>
  <c r="BE40" i="3"/>
  <c r="BD40" i="3"/>
  <c r="BC40" i="3"/>
  <c r="BB40" i="3"/>
  <c r="BA40" i="3"/>
  <c r="G40" i="3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D47" i="3" s="1"/>
  <c r="H10" i="2" s="1"/>
  <c r="BC31" i="3"/>
  <c r="BA31" i="3"/>
  <c r="G31" i="3"/>
  <c r="BB31" i="3" s="1"/>
  <c r="BE30" i="3"/>
  <c r="BE47" i="3" s="1"/>
  <c r="I10" i="2" s="1"/>
  <c r="BD30" i="3"/>
  <c r="BC30" i="3"/>
  <c r="BB30" i="3"/>
  <c r="BA30" i="3"/>
  <c r="BA47" i="3" s="1"/>
  <c r="E10" i="2" s="1"/>
  <c r="G30" i="3"/>
  <c r="B10" i="2"/>
  <c r="A10" i="2"/>
  <c r="BC47" i="3"/>
  <c r="G10" i="2" s="1"/>
  <c r="C47" i="3"/>
  <c r="BE27" i="3"/>
  <c r="BD27" i="3"/>
  <c r="BC27" i="3"/>
  <c r="BB27" i="3"/>
  <c r="BA27" i="3"/>
  <c r="G27" i="3"/>
  <c r="BE26" i="3"/>
  <c r="BD26" i="3"/>
  <c r="BC26" i="3"/>
  <c r="BA26" i="3"/>
  <c r="G26" i="3"/>
  <c r="BB26" i="3" s="1"/>
  <c r="BE25" i="3"/>
  <c r="BD25" i="3"/>
  <c r="BC25" i="3"/>
  <c r="BB25" i="3"/>
  <c r="BA25" i="3"/>
  <c r="G25" i="3"/>
  <c r="BE24" i="3"/>
  <c r="BD24" i="3"/>
  <c r="BC24" i="3"/>
  <c r="BA24" i="3"/>
  <c r="G24" i="3"/>
  <c r="BB24" i="3" s="1"/>
  <c r="BE23" i="3"/>
  <c r="BD23" i="3"/>
  <c r="BC23" i="3"/>
  <c r="BB23" i="3"/>
  <c r="BA23" i="3"/>
  <c r="G23" i="3"/>
  <c r="BE22" i="3"/>
  <c r="BD22" i="3"/>
  <c r="BC22" i="3"/>
  <c r="BA22" i="3"/>
  <c r="G22" i="3"/>
  <c r="BB22" i="3" s="1"/>
  <c r="BE21" i="3"/>
  <c r="BD21" i="3"/>
  <c r="BC21" i="3"/>
  <c r="BB21" i="3"/>
  <c r="BA21" i="3"/>
  <c r="G21" i="3"/>
  <c r="BE20" i="3"/>
  <c r="BD20" i="3"/>
  <c r="BC20" i="3"/>
  <c r="BA20" i="3"/>
  <c r="G20" i="3"/>
  <c r="BB20" i="3" s="1"/>
  <c r="BE18" i="3"/>
  <c r="BD18" i="3"/>
  <c r="BC18" i="3"/>
  <c r="BB18" i="3"/>
  <c r="BA18" i="3"/>
  <c r="G18" i="3"/>
  <c r="BE16" i="3"/>
  <c r="BD16" i="3"/>
  <c r="BD28" i="3" s="1"/>
  <c r="H9" i="2" s="1"/>
  <c r="BC16" i="3"/>
  <c r="BC28" i="3" s="1"/>
  <c r="G9" i="2" s="1"/>
  <c r="BA16" i="3"/>
  <c r="G16" i="3"/>
  <c r="G28" i="3" s="1"/>
  <c r="B9" i="2"/>
  <c r="A9" i="2"/>
  <c r="BE28" i="3"/>
  <c r="I9" i="2" s="1"/>
  <c r="BA28" i="3"/>
  <c r="E9" i="2" s="1"/>
  <c r="C28" i="3"/>
  <c r="BE13" i="3"/>
  <c r="BD13" i="3"/>
  <c r="BC13" i="3"/>
  <c r="BA13" i="3"/>
  <c r="G13" i="3"/>
  <c r="BB13" i="3" s="1"/>
  <c r="BE12" i="3"/>
  <c r="BD12" i="3"/>
  <c r="BC12" i="3"/>
  <c r="BB12" i="3"/>
  <c r="BA12" i="3"/>
  <c r="G12" i="3"/>
  <c r="BE11" i="3"/>
  <c r="BD11" i="3"/>
  <c r="BD14" i="3" s="1"/>
  <c r="H8" i="2" s="1"/>
  <c r="BC11" i="3"/>
  <c r="BC14" i="3" s="1"/>
  <c r="G8" i="2" s="1"/>
  <c r="BA11" i="3"/>
  <c r="G11" i="3"/>
  <c r="G14" i="3" s="1"/>
  <c r="B8" i="2"/>
  <c r="A8" i="2"/>
  <c r="BE14" i="3"/>
  <c r="I8" i="2" s="1"/>
  <c r="BA14" i="3"/>
  <c r="E8" i="2" s="1"/>
  <c r="C14" i="3"/>
  <c r="BE8" i="3"/>
  <c r="BD8" i="3"/>
  <c r="BD9" i="3" s="1"/>
  <c r="H7" i="2" s="1"/>
  <c r="BC8" i="3"/>
  <c r="BC9" i="3" s="1"/>
  <c r="G7" i="2" s="1"/>
  <c r="G12" i="2" s="1"/>
  <c r="C18" i="1" s="1"/>
  <c r="BB8" i="3"/>
  <c r="G8" i="3"/>
  <c r="G9" i="3" s="1"/>
  <c r="F7" i="2"/>
  <c r="B7" i="2"/>
  <c r="A7" i="2"/>
  <c r="BE9" i="3"/>
  <c r="I7" i="2" s="1"/>
  <c r="I12" i="2" s="1"/>
  <c r="C21" i="1" s="1"/>
  <c r="BB9" i="3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58" i="3" l="1"/>
  <c r="F11" i="2" s="1"/>
  <c r="H12" i="2"/>
  <c r="C17" i="1" s="1"/>
  <c r="BB47" i="3"/>
  <c r="F10" i="2" s="1"/>
  <c r="BA8" i="3"/>
  <c r="BA9" i="3" s="1"/>
  <c r="E7" i="2" s="1"/>
  <c r="E12" i="2" s="1"/>
  <c r="G47" i="3"/>
  <c r="BB11" i="3"/>
  <c r="BB14" i="3" s="1"/>
  <c r="F8" i="2" s="1"/>
  <c r="F12" i="2" s="1"/>
  <c r="C16" i="1" s="1"/>
  <c r="BB16" i="3"/>
  <c r="BB28" i="3" s="1"/>
  <c r="F9" i="2" s="1"/>
  <c r="C15" i="1" l="1"/>
  <c r="C19" i="1" s="1"/>
  <c r="C22" i="1" s="1"/>
  <c r="G24" i="2"/>
  <c r="I24" i="2" s="1"/>
  <c r="G23" i="2"/>
  <c r="I23" i="2" s="1"/>
  <c r="G21" i="1" s="1"/>
  <c r="G22" i="2"/>
  <c r="I22" i="2" s="1"/>
  <c r="G20" i="1" s="1"/>
  <c r="G21" i="2"/>
  <c r="I21" i="2" s="1"/>
  <c r="G19" i="1" s="1"/>
  <c r="G20" i="2"/>
  <c r="I20" i="2" s="1"/>
  <c r="G18" i="1" s="1"/>
  <c r="G19" i="2"/>
  <c r="I19" i="2" s="1"/>
  <c r="G17" i="1" s="1"/>
  <c r="G18" i="2"/>
  <c r="I18" i="2" s="1"/>
  <c r="G16" i="1" s="1"/>
  <c r="G17" i="2"/>
  <c r="I17" i="2" s="1"/>
  <c r="H25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<sst xmlns="http://schemas.openxmlformats.org/spreadsheetml/2006/main" count="253" uniqueCount="185">
  <si>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</si>
  <si>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</si>
  <si>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</si>
  <si>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</si>
  <si>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</si>
  <si>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</si>
  <si>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</si>
  <si>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</si>
  <si>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</si>
  <si>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</si>
  <si>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</si>
  <si>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</si>
  <si>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</si>
  <si>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</si>
  <si>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</si>
  <si>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</si>
  <si>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</si>
  <si>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</si>
  <si>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</si>
  <si>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</si>
  <si>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</si>
  <si>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</si>
  <si>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</si>
  <si>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</si>
  <si>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</si>
  <si>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</si>
  <si>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</si>
  <si>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</si>
  <si>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</si>
  <si>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</si>
  <si>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</si>
  <si>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</si>
  <si>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</si>
  <si>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</si>
  <si>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</si>
  <si>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</si>
  <si>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</si>
  <si>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</si>
  <si>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</si>
  <si>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</si>
  <si>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</si>
  <si>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</si>
  <si>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</si>
  <si>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</si>
  <si>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</si>
  <si>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</si>
  <si>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</si>
  <si>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</si>
  <si>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</si>
  <si>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</si>
  <si>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</si>
  <si>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</si>
  <si>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</si>
  <si>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</si>
  <si>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</si>
  <si>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</si>
  <si>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</si>
  <si>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</si>
  <si>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</si>
  <si>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</si>
  <si>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</si>
  <si>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</si>
  <si>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</si>
  <si>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</si>
  <si>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</si>
  <si>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</si>
  <si>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</si>
  <si>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</si>
  <si>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</si>
  <si>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</si>
  <si>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</si>
  <si>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</si>
  <si>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</si>
  <si>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</si>
  <si>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</si>
  <si>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</si>
  <si>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001</t>
  </si>
  <si>
    <t>NBÚ Brno, Cejl 10</t>
  </si>
  <si>
    <t>Oprava kancelářského objektu - 2.etapa</t>
  </si>
  <si>
    <t>Vytápění</t>
  </si>
  <si>
    <t>94</t>
  </si>
  <si>
    <t>Lešení a stavební výtahy</t>
  </si>
  <si>
    <t>941955001R00</t>
  </si>
  <si>
    <t xml:space="preserve">Lešení lehké pomocné, výška podlahy do 1,2 m </t>
  </si>
  <si>
    <t>m2</t>
  </si>
  <si>
    <t>732</t>
  </si>
  <si>
    <t>Strojovny</t>
  </si>
  <si>
    <t>732420811R00</t>
  </si>
  <si>
    <t xml:space="preserve">Demontáž čerpadel oběhových spirálních DN 25 </t>
  </si>
  <si>
    <t>kus</t>
  </si>
  <si>
    <t>732429111R00</t>
  </si>
  <si>
    <t xml:space="preserve">Montáž čerpadel oběhových spirálních, DN 25 </t>
  </si>
  <si>
    <t>soubor</t>
  </si>
  <si>
    <t>732-001</t>
  </si>
  <si>
    <t>Čerpadlo s EC motorem (Pmax=10bar), DN25 m = 578,7 kg/h, p = 21,3 kPa</t>
  </si>
  <si>
    <t>733</t>
  </si>
  <si>
    <t>Rozvod potrubí</t>
  </si>
  <si>
    <t>722182001R00</t>
  </si>
  <si>
    <t xml:space="preserve">Montáž izolačních skruží na potrubí přímé DN 25 </t>
  </si>
  <si>
    <t>m</t>
  </si>
  <si>
    <t>potrubí:45+20+24</t>
  </si>
  <si>
    <t>733110806R00</t>
  </si>
  <si>
    <t xml:space="preserve">Demontáž potrubí ocelového závitového do DN 15-32 </t>
  </si>
  <si>
    <t>strojovna:15</t>
  </si>
  <si>
    <t>733161104R00</t>
  </si>
  <si>
    <t xml:space="preserve">Potrubí měděné Supersan 15 x 1 mm, polotvrdé </t>
  </si>
  <si>
    <t>733161104RZ1</t>
  </si>
  <si>
    <t>Potrubí měděné Supersan 15 x 1 mm, polotvrdé zednické výpomoci</t>
  </si>
  <si>
    <t>733161106R00</t>
  </si>
  <si>
    <t xml:space="preserve">Potrubí měděné Supersan 18 x 1 mm, polotvrdé </t>
  </si>
  <si>
    <t>733161107R00</t>
  </si>
  <si>
    <t xml:space="preserve">Potrubí měděné Supersan 22 x 1 mm, polotvrdé </t>
  </si>
  <si>
    <t>733-001</t>
  </si>
  <si>
    <t>Pouzdro potrubní izolační, vláknité 15/20 mm AL folie se skl. mřížkou</t>
  </si>
  <si>
    <t>733-002</t>
  </si>
  <si>
    <t>Pouzdro potrubní izolační, vláknité 18/30 mm AL folie se skl. mřížkou</t>
  </si>
  <si>
    <t>733-003</t>
  </si>
  <si>
    <t>Pouzdro potrubní izolační, vláknité 22/30 mm AL folie se skl. mřížkou</t>
  </si>
  <si>
    <t>998733103R00</t>
  </si>
  <si>
    <t xml:space="preserve">Přesun hmot pro rozvody potrubí, výšky do 24 m </t>
  </si>
  <si>
    <t>t</t>
  </si>
  <si>
    <t>734</t>
  </si>
  <si>
    <t>Armatury</t>
  </si>
  <si>
    <t>734200822R00</t>
  </si>
  <si>
    <t xml:space="preserve">Demontáž armatur se 2závity do G 1 </t>
  </si>
  <si>
    <t>734209103RT3</t>
  </si>
  <si>
    <t>Montáž armatur závitových,s 1závitem, G 1/2 včetně kul.kohoutu vypouštěcího</t>
  </si>
  <si>
    <t>734209114R00</t>
  </si>
  <si>
    <t xml:space="preserve">Montáž armatur závitových,se 2závity, G 3/4 </t>
  </si>
  <si>
    <t>734209114RT2</t>
  </si>
  <si>
    <t>Montáž armatur závitových,se 2závity, G 3/4 včetně kulového kohoutu</t>
  </si>
  <si>
    <t>734209114RT3</t>
  </si>
  <si>
    <t>Montáž armatur závitových,se 2závity, G 3/4 včetně filtru</t>
  </si>
  <si>
    <t>734209114RT4</t>
  </si>
  <si>
    <t>Montáž armatur závitových,se 2závity, G 3/4 včetně klapky zpětné</t>
  </si>
  <si>
    <t>734209114RT5</t>
  </si>
  <si>
    <t>Montáž armatur závitových,se 2závity, G 3/4 včetně kulového kohoutu s vypouštěním</t>
  </si>
  <si>
    <t>734221672RT3</t>
  </si>
  <si>
    <t xml:space="preserve">Hlavice ovládání ventilů termostat. </t>
  </si>
  <si>
    <t>734261402U00</t>
  </si>
  <si>
    <t xml:space="preserve">Arm roh G1/2x15 připoj radiátor VK </t>
  </si>
  <si>
    <t>734295111R00</t>
  </si>
  <si>
    <t xml:space="preserve">Směšovací armatury trojcestné Mix BP, DN 20 </t>
  </si>
  <si>
    <t>734411111R00</t>
  </si>
  <si>
    <t xml:space="preserve">Teploměr přímý s pouzdrem  typ 160 </t>
  </si>
  <si>
    <t>734419111R00</t>
  </si>
  <si>
    <t xml:space="preserve">Montáž teploměru s pouzdrem nebo stonkem a jímkou </t>
  </si>
  <si>
    <t>734449113R00</t>
  </si>
  <si>
    <t xml:space="preserve">Montáž regulátoru teploty, DN 25, vč. čidel </t>
  </si>
  <si>
    <t>734-001</t>
  </si>
  <si>
    <t>Trojcestný regulační ventil rotační DN20, Kvs 2,5 např. ESBE VRG131</t>
  </si>
  <si>
    <t>734-002</t>
  </si>
  <si>
    <t xml:space="preserve">Ekvitermní regulátor, např. ESBE 90C-1A-90 </t>
  </si>
  <si>
    <t>734-003</t>
  </si>
  <si>
    <t xml:space="preserve">Přepouštěci ventil BPV DN20 </t>
  </si>
  <si>
    <t>998734103R00</t>
  </si>
  <si>
    <t xml:space="preserve">Přesun hmot pro armatury, výšky do 24 m </t>
  </si>
  <si>
    <t>735</t>
  </si>
  <si>
    <t>Otopná tělesa</t>
  </si>
  <si>
    <t>735000912R00</t>
  </si>
  <si>
    <t xml:space="preserve">Vyregulování ventilů s termost.ovládáním </t>
  </si>
  <si>
    <t>735159240R00</t>
  </si>
  <si>
    <t xml:space="preserve">Montáž panelových těles </t>
  </si>
  <si>
    <t>735191905R00</t>
  </si>
  <si>
    <t xml:space="preserve">Odvzdušnění otopných těles </t>
  </si>
  <si>
    <t>735191910R00</t>
  </si>
  <si>
    <t xml:space="preserve">Napuštění vody do otopného systému - bez kotle </t>
  </si>
  <si>
    <t>735-001</t>
  </si>
  <si>
    <t xml:space="preserve">DOT 21 VKM  600/1800 (White RAL 9016) </t>
  </si>
  <si>
    <t>735-002</t>
  </si>
  <si>
    <t xml:space="preserve">DOT 21 VKM  600/2000 (White RAL 9016) </t>
  </si>
  <si>
    <t>735-003</t>
  </si>
  <si>
    <t xml:space="preserve">DOT 22 VKM  600/2000 (White RAL 9016) </t>
  </si>
  <si>
    <t>735-004</t>
  </si>
  <si>
    <t xml:space="preserve">DOT 22 VKM  600/2600 (White RAL 9016) </t>
  </si>
  <si>
    <t>998735103R00</t>
  </si>
  <si>
    <t xml:space="preserve">Přesun hmot pro otopná tělesa, výšky do 24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</si>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</sst>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2</v>
      </c>
      <c r="D2" s="5" t="str">
        <f>Rekapitulace!G2</f>
        <v>Vytápění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76</v>
      </c>
      <c r="B5" s="16"/>
      <c r="C5" s="17" t="s">
        <v>78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Rekapitulace!A17</f>
        <v>Ztížené výrobní podmínky</v>
      </c>
      <c r="E15" s="60"/>
      <c r="F15" s="61"/>
      <c r="G15" s="58">
        <f>Rekapitulace!I17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Rekapitulace!A18</f>
        <v>Oborová přirážka</v>
      </c>
      <c r="E16" s="62"/>
      <c r="F16" s="63"/>
      <c r="G16" s="58">
        <f>Rekapitulace!I18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Rekapitulace!A19</f>
        <v>Přesun stavebních kapacit</v>
      </c>
      <c r="E17" s="62"/>
      <c r="F17" s="63"/>
      <c r="G17" s="58">
        <f>Rekapitulace!I19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Rekapitulace!A20</f>
        <v>Mimostaveništní doprava</v>
      </c>
      <c r="E18" s="62"/>
      <c r="F18" s="63"/>
      <c r="G18" s="58">
        <f>Rekapitulace!I20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Rekapitulace!A21</f>
        <v>Zařízení staveniště</v>
      </c>
      <c r="E19" s="62"/>
      <c r="F19" s="63"/>
      <c r="G19" s="58">
        <f>Rekapitulace!I21</f>
        <v>0</v>
      </c>
    </row>
    <row r="20" spans="1:7" ht="15.95" customHeight="1" x14ac:dyDescent="0.2">
      <c r="A20" s="66"/>
      <c r="B20" s="57"/>
      <c r="C20" s="58"/>
      <c r="D20" s="8" t="str">
        <f>Rekapitulace!A22</f>
        <v>Provoz investora</v>
      </c>
      <c r="E20" s="62"/>
      <c r="F20" s="63"/>
      <c r="G20" s="58">
        <f>Rekapitulace!I22</f>
        <v>0</v>
      </c>
    </row>
    <row r="21" spans="1:7" ht="15.95" customHeight="1" x14ac:dyDescent="0.2">
      <c r="A21" s="66" t="s">
        <v>30</v>
      </c>
      <c r="B21" s="57"/>
      <c r="C21" s="58">
        <f>HZS</f>
        <v>0</v>
      </c>
      <c r="D21" s="8" t="str">
        <f>Rekapitulace!A23</f>
        <v>Kompletační činnost (IČD)</v>
      </c>
      <c r="E21" s="62"/>
      <c r="F21" s="63"/>
      <c r="G21" s="58">
        <f>Rekapitulace!I23</f>
        <v>0</v>
      </c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ROUND(PRODUCT(F32,C33/100),1)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CEILING(SUM(F30:F33),IF(SUM(F30:F33)&gt;=0,1,-1))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001 NBÚ Brno, Cejl 10</v>
      </c>
      <c r="D1" s="110"/>
      <c r="E1" s="111"/>
      <c r="F1" s="110"/>
      <c r="G1" s="112" t="s">
        <v>49</v>
      </c>
      <c r="H1" s="113">
        <v>2</v>
      </c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001 Oprava kancelářského objektu - 2.etapa</v>
      </c>
      <c r="D2" s="118"/>
      <c r="E2" s="119"/>
      <c r="F2" s="118"/>
      <c r="G2" s="120" t="s">
        <v>79</v>
      </c>
      <c r="H2" s="121"/>
      <c r="I2" s="122"/>
    </row>
    <row r="3" spans="1:57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x14ac:dyDescent="0.2">
      <c r="A7" s="224" t="str">
        <f>Položky!B7</f>
        <v>94</v>
      </c>
      <c r="B7" s="132" t="str">
        <f>Položky!C7</f>
        <v>Lešení a stavební výtahy</v>
      </c>
      <c r="C7" s="68"/>
      <c r="D7" s="133"/>
      <c r="E7" s="225">
        <f>Položky!BA9</f>
        <v>0</v>
      </c>
      <c r="F7" s="226">
        <f>Položky!BB9</f>
        <v>0</v>
      </c>
      <c r="G7" s="226">
        <f>Položky!BC9</f>
        <v>0</v>
      </c>
      <c r="H7" s="226">
        <f>Položky!BD9</f>
        <v>0</v>
      </c>
      <c r="I7" s="227">
        <f>Položky!BE9</f>
        <v>0</v>
      </c>
    </row>
    <row r="8" spans="1:57" s="36" customFormat="1" x14ac:dyDescent="0.2">
      <c r="A8" s="224" t="str">
        <f>Položky!B10</f>
        <v>732</v>
      </c>
      <c r="B8" s="132" t="str">
        <f>Položky!C10</f>
        <v>Strojovny</v>
      </c>
      <c r="C8" s="68"/>
      <c r="D8" s="133"/>
      <c r="E8" s="225">
        <f>Položky!BA14</f>
        <v>0</v>
      </c>
      <c r="F8" s="226">
        <f>Položky!BB14</f>
        <v>0</v>
      </c>
      <c r="G8" s="226">
        <f>Položky!BC14</f>
        <v>0</v>
      </c>
      <c r="H8" s="226">
        <f>Položky!BD14</f>
        <v>0</v>
      </c>
      <c r="I8" s="227">
        <f>Položky!BE14</f>
        <v>0</v>
      </c>
    </row>
    <row r="9" spans="1:57" s="36" customFormat="1" x14ac:dyDescent="0.2">
      <c r="A9" s="224" t="str">
        <f>Položky!B15</f>
        <v>733</v>
      </c>
      <c r="B9" s="132" t="str">
        <f>Položky!C15</f>
        <v>Rozvod potrubí</v>
      </c>
      <c r="C9" s="68"/>
      <c r="D9" s="133"/>
      <c r="E9" s="225">
        <f>Položky!BA28</f>
        <v>0</v>
      </c>
      <c r="F9" s="226">
        <f>Položky!BB28</f>
        <v>0</v>
      </c>
      <c r="G9" s="226">
        <f>Položky!BC28</f>
        <v>0</v>
      </c>
      <c r="H9" s="226">
        <f>Položky!BD28</f>
        <v>0</v>
      </c>
      <c r="I9" s="227">
        <f>Položky!BE28</f>
        <v>0</v>
      </c>
    </row>
    <row r="10" spans="1:57" s="36" customFormat="1" x14ac:dyDescent="0.2">
      <c r="A10" s="224" t="str">
        <f>Položky!B29</f>
        <v>734</v>
      </c>
      <c r="B10" s="132" t="str">
        <f>Položky!C29</f>
        <v>Armatury</v>
      </c>
      <c r="C10" s="68"/>
      <c r="D10" s="133"/>
      <c r="E10" s="225">
        <f>Položky!BA47</f>
        <v>0</v>
      </c>
      <c r="F10" s="226">
        <f>Položky!BB47</f>
        <v>0</v>
      </c>
      <c r="G10" s="226">
        <f>Položky!BC47</f>
        <v>0</v>
      </c>
      <c r="H10" s="226">
        <f>Položky!BD47</f>
        <v>0</v>
      </c>
      <c r="I10" s="227">
        <f>Položky!BE47</f>
        <v>0</v>
      </c>
    </row>
    <row r="11" spans="1:57" s="36" customFormat="1" ht="13.5" thickBot="1" x14ac:dyDescent="0.25">
      <c r="A11" s="224" t="str">
        <f>Položky!B48</f>
        <v>735</v>
      </c>
      <c r="B11" s="132" t="str">
        <f>Položky!C48</f>
        <v>Otopná tělesa</v>
      </c>
      <c r="C11" s="68"/>
      <c r="D11" s="133"/>
      <c r="E11" s="225">
        <f>Položky!BA58</f>
        <v>0</v>
      </c>
      <c r="F11" s="226">
        <f>Položky!BB58</f>
        <v>0</v>
      </c>
      <c r="G11" s="226">
        <f>Položky!BC58</f>
        <v>0</v>
      </c>
      <c r="H11" s="226">
        <f>Položky!BD58</f>
        <v>0</v>
      </c>
      <c r="I11" s="227">
        <f>Položky!BE58</f>
        <v>0</v>
      </c>
    </row>
    <row r="12" spans="1:57" s="140" customFormat="1" ht="13.5" thickBot="1" x14ac:dyDescent="0.25">
      <c r="A12" s="134"/>
      <c r="B12" s="135" t="s">
        <v>57</v>
      </c>
      <c r="C12" s="135"/>
      <c r="D12" s="136"/>
      <c r="E12" s="137">
        <f>SUM(E7:E11)</f>
        <v>0</v>
      </c>
      <c r="F12" s="138">
        <f>SUM(F7:F11)</f>
        <v>0</v>
      </c>
      <c r="G12" s="138">
        <f>SUM(G7:G11)</f>
        <v>0</v>
      </c>
      <c r="H12" s="138">
        <f>SUM(H7:H11)</f>
        <v>0</v>
      </c>
      <c r="I12" s="139">
        <f>SUM(I7:I11)</f>
        <v>0</v>
      </c>
    </row>
    <row r="13" spans="1:57" x14ac:dyDescent="0.2">
      <c r="A13" s="68"/>
      <c r="B13" s="68"/>
      <c r="C13" s="68"/>
      <c r="D13" s="68"/>
      <c r="E13" s="68"/>
      <c r="F13" s="68"/>
      <c r="G13" s="68"/>
      <c r="H13" s="68"/>
      <c r="I13" s="68"/>
    </row>
    <row r="14" spans="1:57" ht="19.5" customHeight="1" x14ac:dyDescent="0.25">
      <c r="A14" s="124" t="s">
        <v>58</v>
      </c>
      <c r="B14" s="124"/>
      <c r="C14" s="124"/>
      <c r="D14" s="124"/>
      <c r="E14" s="124"/>
      <c r="F14" s="124"/>
      <c r="G14" s="141"/>
      <c r="H14" s="124"/>
      <c r="I14" s="124"/>
      <c r="BA14" s="42"/>
      <c r="BB14" s="42"/>
      <c r="BC14" s="42"/>
      <c r="BD14" s="42"/>
      <c r="BE14" s="42"/>
    </row>
    <row r="15" spans="1:57" ht="13.5" thickBot="1" x14ac:dyDescent="0.25">
      <c r="A15" s="81"/>
      <c r="B15" s="81"/>
      <c r="C15" s="81"/>
      <c r="D15" s="81"/>
      <c r="E15" s="81"/>
      <c r="F15" s="81"/>
      <c r="G15" s="81"/>
      <c r="H15" s="81"/>
      <c r="I15" s="81"/>
    </row>
    <row r="16" spans="1:57" x14ac:dyDescent="0.2">
      <c r="A16" s="75" t="s">
        <v>59</v>
      </c>
      <c r="B16" s="76"/>
      <c r="C16" s="76"/>
      <c r="D16" s="142"/>
      <c r="E16" s="143" t="s">
        <v>60</v>
      </c>
      <c r="F16" s="144" t="s">
        <v>61</v>
      </c>
      <c r="G16" s="145" t="s">
        <v>62</v>
      </c>
      <c r="H16" s="146"/>
      <c r="I16" s="147" t="s">
        <v>60</v>
      </c>
    </row>
    <row r="17" spans="1:53" x14ac:dyDescent="0.2">
      <c r="A17" s="66" t="s">
        <v>177</v>
      </c>
      <c r="B17" s="57"/>
      <c r="C17" s="57"/>
      <c r="D17" s="148"/>
      <c r="E17" s="149"/>
      <c r="F17" s="150"/>
      <c r="G17" s="151">
        <f>CHOOSE(BA17+1,HSV+PSV,HSV+PSV+Mont,HSV+PSV+Dodavka+Mont,HSV,PSV,Mont,Dodavka,Mont+Dodavka,0)</f>
        <v>0</v>
      </c>
      <c r="H17" s="152"/>
      <c r="I17" s="153">
        <f>E17+F17*G17/100</f>
        <v>0</v>
      </c>
      <c r="BA17">
        <v>0</v>
      </c>
    </row>
    <row r="18" spans="1:53" x14ac:dyDescent="0.2">
      <c r="A18" s="66" t="s">
        <v>178</v>
      </c>
      <c r="B18" s="57"/>
      <c r="C18" s="57"/>
      <c r="D18" s="148"/>
      <c r="E18" s="149"/>
      <c r="F18" s="150"/>
      <c r="G18" s="151">
        <f>CHOOSE(BA18+1,HSV+PSV,HSV+PSV+Mont,HSV+PSV+Dodavka+Mont,HSV,PSV,Mont,Dodavka,Mont+Dodavka,0)</f>
        <v>0</v>
      </c>
      <c r="H18" s="152"/>
      <c r="I18" s="153">
        <f>E18+F18*G18/100</f>
        <v>0</v>
      </c>
      <c r="BA18">
        <v>0</v>
      </c>
    </row>
    <row r="19" spans="1:53" x14ac:dyDescent="0.2">
      <c r="A19" s="66" t="s">
        <v>179</v>
      </c>
      <c r="B19" s="57"/>
      <c r="C19" s="57"/>
      <c r="D19" s="148"/>
      <c r="E19" s="149"/>
      <c r="F19" s="150"/>
      <c r="G19" s="151">
        <f>CHOOSE(BA19+1,HSV+PSV,HSV+PSV+Mont,HSV+PSV+Dodavka+Mont,HSV,PSV,Mont,Dodavka,Mont+Dodavka,0)</f>
        <v>0</v>
      </c>
      <c r="H19" s="152"/>
      <c r="I19" s="153">
        <f>E19+F19*G19/100</f>
        <v>0</v>
      </c>
      <c r="BA19">
        <v>0</v>
      </c>
    </row>
    <row r="20" spans="1:53" x14ac:dyDescent="0.2">
      <c r="A20" s="66" t="s">
        <v>180</v>
      </c>
      <c r="B20" s="57"/>
      <c r="C20" s="57"/>
      <c r="D20" s="148"/>
      <c r="E20" s="149"/>
      <c r="F20" s="150"/>
      <c r="G20" s="151">
        <f>CHOOSE(BA20+1,HSV+PSV,HSV+PSV+Mont,HSV+PSV+Dodavka+Mont,HSV,PSV,Mont,Dodavka,Mont+Dodavka,0)</f>
        <v>0</v>
      </c>
      <c r="H20" s="152"/>
      <c r="I20" s="153">
        <f>E20+F20*G20/100</f>
        <v>0</v>
      </c>
      <c r="BA20">
        <v>0</v>
      </c>
    </row>
    <row r="21" spans="1:53" x14ac:dyDescent="0.2">
      <c r="A21" s="66" t="s">
        <v>181</v>
      </c>
      <c r="B21" s="57"/>
      <c r="C21" s="57"/>
      <c r="D21" s="148"/>
      <c r="E21" s="149"/>
      <c r="F21" s="150"/>
      <c r="G21" s="151">
        <f>CHOOSE(BA21+1,HSV+PSV,HSV+PSV+Mont,HSV+PSV+Dodavka+Mont,HSV,PSV,Mont,Dodavka,Mont+Dodavka,0)</f>
        <v>0</v>
      </c>
      <c r="H21" s="152"/>
      <c r="I21" s="153">
        <f>E21+F21*G21/100</f>
        <v>0</v>
      </c>
      <c r="BA21">
        <v>1</v>
      </c>
    </row>
    <row r="22" spans="1:53" x14ac:dyDescent="0.2">
      <c r="A22" s="66" t="s">
        <v>182</v>
      </c>
      <c r="B22" s="57"/>
      <c r="C22" s="57"/>
      <c r="D22" s="148"/>
      <c r="E22" s="149"/>
      <c r="F22" s="150"/>
      <c r="G22" s="151">
        <f>CHOOSE(BA22+1,HSV+PSV,HSV+PSV+Mont,HSV+PSV+Dodavka+Mont,HSV,PSV,Mont,Dodavka,Mont+Dodavka,0)</f>
        <v>0</v>
      </c>
      <c r="H22" s="152"/>
      <c r="I22" s="153">
        <f>E22+F22*G22/100</f>
        <v>0</v>
      </c>
      <c r="BA22">
        <v>1</v>
      </c>
    </row>
    <row r="23" spans="1:53" x14ac:dyDescent="0.2">
      <c r="A23" s="66" t="s">
        <v>183</v>
      </c>
      <c r="B23" s="57"/>
      <c r="C23" s="57"/>
      <c r="D23" s="148"/>
      <c r="E23" s="149"/>
      <c r="F23" s="150"/>
      <c r="G23" s="151">
        <f>CHOOSE(BA23+1,HSV+PSV,HSV+PSV+Mont,HSV+PSV+Dodavka+Mont,HSV,PSV,Mont,Dodavka,Mont+Dodavka,0)</f>
        <v>0</v>
      </c>
      <c r="H23" s="152"/>
      <c r="I23" s="153">
        <f>E23+F23*G23/100</f>
        <v>0</v>
      </c>
      <c r="BA23">
        <v>2</v>
      </c>
    </row>
    <row r="24" spans="1:53" x14ac:dyDescent="0.2">
      <c r="A24" s="66" t="s">
        <v>184</v>
      </c>
      <c r="B24" s="57"/>
      <c r="C24" s="57"/>
      <c r="D24" s="148"/>
      <c r="E24" s="149"/>
      <c r="F24" s="150"/>
      <c r="G24" s="151">
        <f>CHOOSE(BA24+1,HSV+PSV,HSV+PSV+Mont,HSV+PSV+Dodavka+Mont,HSV,PSV,Mont,Dodavka,Mont+Dodavka,0)</f>
        <v>0</v>
      </c>
      <c r="H24" s="152"/>
      <c r="I24" s="153">
        <f>E24+F24*G24/100</f>
        <v>0</v>
      </c>
      <c r="BA24">
        <v>2</v>
      </c>
    </row>
    <row r="25" spans="1:53" ht="13.5" thickBot="1" x14ac:dyDescent="0.25">
      <c r="A25" s="154"/>
      <c r="B25" s="155" t="s">
        <v>63</v>
      </c>
      <c r="C25" s="156"/>
      <c r="D25" s="157"/>
      <c r="E25" s="158"/>
      <c r="F25" s="159"/>
      <c r="G25" s="159"/>
      <c r="H25" s="160">
        <f>SUM(I17:I24)</f>
        <v>0</v>
      </c>
      <c r="I25" s="161"/>
    </row>
    <row r="27" spans="1:53" x14ac:dyDescent="0.2">
      <c r="B27" s="140"/>
      <c r="F27" s="162"/>
      <c r="G27" s="163"/>
      <c r="H27" s="163"/>
      <c r="I27" s="164"/>
    </row>
    <row r="28" spans="1:53" x14ac:dyDescent="0.2">
      <c r="F28" s="162"/>
      <c r="G28" s="163"/>
      <c r="H28" s="163"/>
      <c r="I28" s="164"/>
    </row>
    <row r="29" spans="1:53" x14ac:dyDescent="0.2">
      <c r="F29" s="162"/>
      <c r="G29" s="163"/>
      <c r="H29" s="163"/>
      <c r="I29" s="164"/>
    </row>
    <row r="30" spans="1:53" x14ac:dyDescent="0.2">
      <c r="F30" s="162"/>
      <c r="G30" s="163"/>
      <c r="H30" s="163"/>
      <c r="I30" s="164"/>
    </row>
    <row r="31" spans="1:53" x14ac:dyDescent="0.2">
      <c r="F31" s="162"/>
      <c r="G31" s="163"/>
      <c r="H31" s="163"/>
      <c r="I31" s="164"/>
    </row>
    <row r="32" spans="1:53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1"/>
  <sheetViews>
    <sheetView showGridLines="0" showZeros="0" zoomScaleNormal="100" workbookViewId="0">
      <selection activeCell="A58" sqref="A58:IV60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8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75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001 NBÚ Brno, Cejl 10</v>
      </c>
      <c r="D3" s="110"/>
      <c r="E3" s="171" t="s">
        <v>64</v>
      </c>
      <c r="F3" s="172">
        <f>Rekapitulace!H1</f>
        <v>2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001 Oprava kancelářského objektu - 2.etapa</v>
      </c>
      <c r="D4" s="118"/>
      <c r="E4" s="175" t="str">
        <f>Rekapitulace!G2</f>
        <v>Vytápění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80</v>
      </c>
      <c r="C7" s="187" t="s">
        <v>81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82</v>
      </c>
      <c r="C8" s="195" t="s">
        <v>83</v>
      </c>
      <c r="D8" s="196" t="s">
        <v>84</v>
      </c>
      <c r="E8" s="197">
        <v>40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1</v>
      </c>
      <c r="CZ8" s="166">
        <v>3.4589999999980102E-2</v>
      </c>
    </row>
    <row r="9" spans="1:104" x14ac:dyDescent="0.2">
      <c r="A9" s="208"/>
      <c r="B9" s="209" t="s">
        <v>73</v>
      </c>
      <c r="C9" s="210" t="str">
        <f>CONCATENATE(B7," ",C7)</f>
        <v>94 Lešení a stavební výtahy</v>
      </c>
      <c r="D9" s="211"/>
      <c r="E9" s="212"/>
      <c r="F9" s="213"/>
      <c r="G9" s="214">
        <f>SUM(G7:G8)</f>
        <v>0</v>
      </c>
      <c r="O9" s="192">
        <v>4</v>
      </c>
      <c r="BA9" s="215">
        <f>SUM(BA7:BA8)</f>
        <v>0</v>
      </c>
      <c r="BB9" s="215">
        <f>SUM(BB7:BB8)</f>
        <v>0</v>
      </c>
      <c r="BC9" s="215">
        <f>SUM(BC7:BC8)</f>
        <v>0</v>
      </c>
      <c r="BD9" s="215">
        <f>SUM(BD7:BD8)</f>
        <v>0</v>
      </c>
      <c r="BE9" s="215">
        <f>SUM(BE7:BE8)</f>
        <v>0</v>
      </c>
    </row>
    <row r="10" spans="1:104" x14ac:dyDescent="0.2">
      <c r="A10" s="185" t="s">
        <v>72</v>
      </c>
      <c r="B10" s="186" t="s">
        <v>85</v>
      </c>
      <c r="C10" s="187" t="s">
        <v>86</v>
      </c>
      <c r="D10" s="188"/>
      <c r="E10" s="189"/>
      <c r="F10" s="189"/>
      <c r="G10" s="190"/>
      <c r="H10" s="191"/>
      <c r="I10" s="191"/>
      <c r="O10" s="192">
        <v>1</v>
      </c>
    </row>
    <row r="11" spans="1:104" x14ac:dyDescent="0.2">
      <c r="A11" s="193">
        <v>2</v>
      </c>
      <c r="B11" s="194" t="s">
        <v>87</v>
      </c>
      <c r="C11" s="195" t="s">
        <v>88</v>
      </c>
      <c r="D11" s="196" t="s">
        <v>89</v>
      </c>
      <c r="E11" s="197">
        <v>1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7</v>
      </c>
      <c r="AC11" s="166">
        <v>7</v>
      </c>
      <c r="AZ11" s="166">
        <v>2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7</v>
      </c>
      <c r="CZ11" s="166">
        <v>7.0000000000014495E-5</v>
      </c>
    </row>
    <row r="12" spans="1:104" x14ac:dyDescent="0.2">
      <c r="A12" s="193">
        <v>3</v>
      </c>
      <c r="B12" s="194" t="s">
        <v>90</v>
      </c>
      <c r="C12" s="195" t="s">
        <v>91</v>
      </c>
      <c r="D12" s="196" t="s">
        <v>92</v>
      </c>
      <c r="E12" s="197">
        <v>1</v>
      </c>
      <c r="F12" s="197">
        <v>0</v>
      </c>
      <c r="G12" s="198">
        <f>E12*F12</f>
        <v>0</v>
      </c>
      <c r="O12" s="192">
        <v>2</v>
      </c>
      <c r="AA12" s="166">
        <v>1</v>
      </c>
      <c r="AB12" s="166">
        <v>7</v>
      </c>
      <c r="AC12" s="166">
        <v>7</v>
      </c>
      <c r="AZ12" s="166">
        <v>2</v>
      </c>
      <c r="BA12" s="166">
        <f>IF(AZ12=1,G12,0)</f>
        <v>0</v>
      </c>
      <c r="BB12" s="166">
        <f>IF(AZ12=2,G12,0)</f>
        <v>0</v>
      </c>
      <c r="BC12" s="166">
        <f>IF(AZ12=3,G12,0)</f>
        <v>0</v>
      </c>
      <c r="BD12" s="166">
        <f>IF(AZ12=4,G12,0)</f>
        <v>0</v>
      </c>
      <c r="BE12" s="166">
        <f>IF(AZ12=5,G12,0)</f>
        <v>0</v>
      </c>
      <c r="CA12" s="199">
        <v>1</v>
      </c>
      <c r="CB12" s="199">
        <v>7</v>
      </c>
      <c r="CZ12" s="166">
        <v>0</v>
      </c>
    </row>
    <row r="13" spans="1:104" ht="22.5" x14ac:dyDescent="0.2">
      <c r="A13" s="193">
        <v>4</v>
      </c>
      <c r="B13" s="194" t="s">
        <v>93</v>
      </c>
      <c r="C13" s="195" t="s">
        <v>94</v>
      </c>
      <c r="D13" s="196" t="s">
        <v>89</v>
      </c>
      <c r="E13" s="197">
        <v>1</v>
      </c>
      <c r="F13" s="197">
        <v>0</v>
      </c>
      <c r="G13" s="198">
        <f>E13*F13</f>
        <v>0</v>
      </c>
      <c r="O13" s="192">
        <v>2</v>
      </c>
      <c r="AA13" s="166">
        <v>12</v>
      </c>
      <c r="AB13" s="166">
        <v>1</v>
      </c>
      <c r="AC13" s="166">
        <v>30</v>
      </c>
      <c r="AZ13" s="166">
        <v>2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12</v>
      </c>
      <c r="CB13" s="199">
        <v>1</v>
      </c>
      <c r="CZ13" s="166">
        <v>0</v>
      </c>
    </row>
    <row r="14" spans="1:104" x14ac:dyDescent="0.2">
      <c r="A14" s="208"/>
      <c r="B14" s="209" t="s">
        <v>73</v>
      </c>
      <c r="C14" s="210" t="str">
        <f>CONCATENATE(B10," ",C10)</f>
        <v>732 Strojovny</v>
      </c>
      <c r="D14" s="211"/>
      <c r="E14" s="212"/>
      <c r="F14" s="213"/>
      <c r="G14" s="214">
        <f>SUM(G10:G13)</f>
        <v>0</v>
      </c>
      <c r="O14" s="192">
        <v>4</v>
      </c>
      <c r="BA14" s="215">
        <f>SUM(BA10:BA13)</f>
        <v>0</v>
      </c>
      <c r="BB14" s="215">
        <f>SUM(BB10:BB13)</f>
        <v>0</v>
      </c>
      <c r="BC14" s="215">
        <f>SUM(BC10:BC13)</f>
        <v>0</v>
      </c>
      <c r="BD14" s="215">
        <f>SUM(BD10:BD13)</f>
        <v>0</v>
      </c>
      <c r="BE14" s="215">
        <f>SUM(BE10:BE13)</f>
        <v>0</v>
      </c>
    </row>
    <row r="15" spans="1:104" x14ac:dyDescent="0.2">
      <c r="A15" s="185" t="s">
        <v>72</v>
      </c>
      <c r="B15" s="186" t="s">
        <v>95</v>
      </c>
      <c r="C15" s="187" t="s">
        <v>96</v>
      </c>
      <c r="D15" s="188"/>
      <c r="E15" s="189"/>
      <c r="F15" s="189"/>
      <c r="G15" s="190"/>
      <c r="H15" s="191"/>
      <c r="I15" s="191"/>
      <c r="O15" s="192">
        <v>1</v>
      </c>
    </row>
    <row r="16" spans="1:104" x14ac:dyDescent="0.2">
      <c r="A16" s="193">
        <v>5</v>
      </c>
      <c r="B16" s="194" t="s">
        <v>97</v>
      </c>
      <c r="C16" s="195" t="s">
        <v>98</v>
      </c>
      <c r="D16" s="196" t="s">
        <v>99</v>
      </c>
      <c r="E16" s="197">
        <v>89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7</v>
      </c>
      <c r="AC16" s="166">
        <v>7</v>
      </c>
      <c r="AZ16" s="166">
        <v>2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7</v>
      </c>
      <c r="CZ16" s="166">
        <v>0</v>
      </c>
    </row>
    <row r="17" spans="1:104" x14ac:dyDescent="0.2">
      <c r="A17" s="200"/>
      <c r="B17" s="202"/>
      <c r="C17" s="203" t="s">
        <v>100</v>
      </c>
      <c r="D17" s="204"/>
      <c r="E17" s="205">
        <v>89</v>
      </c>
      <c r="F17" s="206"/>
      <c r="G17" s="207"/>
      <c r="M17" s="201" t="s">
        <v>100</v>
      </c>
      <c r="O17" s="192"/>
    </row>
    <row r="18" spans="1:104" x14ac:dyDescent="0.2">
      <c r="A18" s="193">
        <v>6</v>
      </c>
      <c r="B18" s="194" t="s">
        <v>101</v>
      </c>
      <c r="C18" s="195" t="s">
        <v>102</v>
      </c>
      <c r="D18" s="196" t="s">
        <v>99</v>
      </c>
      <c r="E18" s="197">
        <v>15</v>
      </c>
      <c r="F18" s="197">
        <v>0</v>
      </c>
      <c r="G18" s="198">
        <f>E18*F18</f>
        <v>0</v>
      </c>
      <c r="O18" s="192">
        <v>2</v>
      </c>
      <c r="AA18" s="166">
        <v>1</v>
      </c>
      <c r="AB18" s="166">
        <v>7</v>
      </c>
      <c r="AC18" s="166">
        <v>7</v>
      </c>
      <c r="AZ18" s="166">
        <v>2</v>
      </c>
      <c r="BA18" s="166">
        <f>IF(AZ18=1,G18,0)</f>
        <v>0</v>
      </c>
      <c r="BB18" s="166">
        <f>IF(AZ18=2,G18,0)</f>
        <v>0</v>
      </c>
      <c r="BC18" s="166">
        <f>IF(AZ18=3,G18,0)</f>
        <v>0</v>
      </c>
      <c r="BD18" s="166">
        <f>IF(AZ18=4,G18,0)</f>
        <v>0</v>
      </c>
      <c r="BE18" s="166">
        <f>IF(AZ18=5,G18,0)</f>
        <v>0</v>
      </c>
      <c r="CA18" s="199">
        <v>1</v>
      </c>
      <c r="CB18" s="199">
        <v>7</v>
      </c>
      <c r="CZ18" s="166">
        <v>1.9999999999992199E-5</v>
      </c>
    </row>
    <row r="19" spans="1:104" x14ac:dyDescent="0.2">
      <c r="A19" s="200"/>
      <c r="B19" s="202"/>
      <c r="C19" s="203" t="s">
        <v>103</v>
      </c>
      <c r="D19" s="204"/>
      <c r="E19" s="205">
        <v>15</v>
      </c>
      <c r="F19" s="206"/>
      <c r="G19" s="207"/>
      <c r="M19" s="201" t="s">
        <v>103</v>
      </c>
      <c r="O19" s="192"/>
    </row>
    <row r="20" spans="1:104" x14ac:dyDescent="0.2">
      <c r="A20" s="193">
        <v>7</v>
      </c>
      <c r="B20" s="194" t="s">
        <v>104</v>
      </c>
      <c r="C20" s="195" t="s">
        <v>105</v>
      </c>
      <c r="D20" s="196" t="s">
        <v>99</v>
      </c>
      <c r="E20" s="197">
        <v>45</v>
      </c>
      <c r="F20" s="197">
        <v>0</v>
      </c>
      <c r="G20" s="198">
        <f>E20*F20</f>
        <v>0</v>
      </c>
      <c r="O20" s="192">
        <v>2</v>
      </c>
      <c r="AA20" s="166">
        <v>1</v>
      </c>
      <c r="AB20" s="166">
        <v>7</v>
      </c>
      <c r="AC20" s="166">
        <v>7</v>
      </c>
      <c r="AZ20" s="166">
        <v>2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</v>
      </c>
      <c r="CB20" s="199">
        <v>7</v>
      </c>
      <c r="CZ20" s="166">
        <v>6.3400000000015701E-3</v>
      </c>
    </row>
    <row r="21" spans="1:104" ht="22.5" x14ac:dyDescent="0.2">
      <c r="A21" s="193">
        <v>8</v>
      </c>
      <c r="B21" s="194" t="s">
        <v>106</v>
      </c>
      <c r="C21" s="195" t="s">
        <v>107</v>
      </c>
      <c r="D21" s="196" t="s">
        <v>99</v>
      </c>
      <c r="E21" s="197">
        <v>15</v>
      </c>
      <c r="F21" s="197">
        <v>0</v>
      </c>
      <c r="G21" s="198">
        <f>E21*F21</f>
        <v>0</v>
      </c>
      <c r="O21" s="192">
        <v>2</v>
      </c>
      <c r="AA21" s="166">
        <v>1</v>
      </c>
      <c r="AB21" s="166">
        <v>7</v>
      </c>
      <c r="AC21" s="166">
        <v>7</v>
      </c>
      <c r="AZ21" s="166">
        <v>2</v>
      </c>
      <c r="BA21" s="166">
        <f>IF(AZ21=1,G21,0)</f>
        <v>0</v>
      </c>
      <c r="BB21" s="166">
        <f>IF(AZ21=2,G21,0)</f>
        <v>0</v>
      </c>
      <c r="BC21" s="166">
        <f>IF(AZ21=3,G21,0)</f>
        <v>0</v>
      </c>
      <c r="BD21" s="166">
        <f>IF(AZ21=4,G21,0)</f>
        <v>0</v>
      </c>
      <c r="BE21" s="166">
        <f>IF(AZ21=5,G21,0)</f>
        <v>0</v>
      </c>
      <c r="CA21" s="199">
        <v>1</v>
      </c>
      <c r="CB21" s="199">
        <v>7</v>
      </c>
      <c r="CZ21" s="166">
        <v>5.7899999999975202E-3</v>
      </c>
    </row>
    <row r="22" spans="1:104" x14ac:dyDescent="0.2">
      <c r="A22" s="193">
        <v>9</v>
      </c>
      <c r="B22" s="194" t="s">
        <v>108</v>
      </c>
      <c r="C22" s="195" t="s">
        <v>109</v>
      </c>
      <c r="D22" s="196" t="s">
        <v>99</v>
      </c>
      <c r="E22" s="197">
        <v>20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7</v>
      </c>
      <c r="AC22" s="166">
        <v>7</v>
      </c>
      <c r="AZ22" s="166">
        <v>2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7</v>
      </c>
      <c r="CZ22" s="166">
        <v>6.4899999999994398E-3</v>
      </c>
    </row>
    <row r="23" spans="1:104" x14ac:dyDescent="0.2">
      <c r="A23" s="193">
        <v>10</v>
      </c>
      <c r="B23" s="194" t="s">
        <v>110</v>
      </c>
      <c r="C23" s="195" t="s">
        <v>111</v>
      </c>
      <c r="D23" s="196" t="s">
        <v>99</v>
      </c>
      <c r="E23" s="197">
        <v>24</v>
      </c>
      <c r="F23" s="197">
        <v>0</v>
      </c>
      <c r="G23" s="198">
        <f>E23*F23</f>
        <v>0</v>
      </c>
      <c r="O23" s="192">
        <v>2</v>
      </c>
      <c r="AA23" s="166">
        <v>1</v>
      </c>
      <c r="AB23" s="166">
        <v>7</v>
      </c>
      <c r="AC23" s="166">
        <v>7</v>
      </c>
      <c r="AZ23" s="166">
        <v>2</v>
      </c>
      <c r="BA23" s="166">
        <f>IF(AZ23=1,G23,0)</f>
        <v>0</v>
      </c>
      <c r="BB23" s="166">
        <f>IF(AZ23=2,G23,0)</f>
        <v>0</v>
      </c>
      <c r="BC23" s="166">
        <f>IF(AZ23=3,G23,0)</f>
        <v>0</v>
      </c>
      <c r="BD23" s="166">
        <f>IF(AZ23=4,G23,0)</f>
        <v>0</v>
      </c>
      <c r="BE23" s="166">
        <f>IF(AZ23=5,G23,0)</f>
        <v>0</v>
      </c>
      <c r="CA23" s="199">
        <v>1</v>
      </c>
      <c r="CB23" s="199">
        <v>7</v>
      </c>
      <c r="CZ23" s="166">
        <v>6.6199999999980701E-3</v>
      </c>
    </row>
    <row r="24" spans="1:104" ht="22.5" x14ac:dyDescent="0.2">
      <c r="A24" s="193">
        <v>11</v>
      </c>
      <c r="B24" s="194" t="s">
        <v>112</v>
      </c>
      <c r="C24" s="195" t="s">
        <v>113</v>
      </c>
      <c r="D24" s="196" t="s">
        <v>99</v>
      </c>
      <c r="E24" s="197">
        <v>40</v>
      </c>
      <c r="F24" s="197">
        <v>0</v>
      </c>
      <c r="G24" s="198">
        <f>E24*F24</f>
        <v>0</v>
      </c>
      <c r="O24" s="192">
        <v>2</v>
      </c>
      <c r="AA24" s="166">
        <v>12</v>
      </c>
      <c r="AB24" s="166">
        <v>1</v>
      </c>
      <c r="AC24" s="166">
        <v>6</v>
      </c>
      <c r="AZ24" s="166">
        <v>2</v>
      </c>
      <c r="BA24" s="166">
        <f>IF(AZ24=1,G24,0)</f>
        <v>0</v>
      </c>
      <c r="BB24" s="166">
        <f>IF(AZ24=2,G24,0)</f>
        <v>0</v>
      </c>
      <c r="BC24" s="166">
        <f>IF(AZ24=3,G24,0)</f>
        <v>0</v>
      </c>
      <c r="BD24" s="166">
        <f>IF(AZ24=4,G24,0)</f>
        <v>0</v>
      </c>
      <c r="BE24" s="166">
        <f>IF(AZ24=5,G24,0)</f>
        <v>0</v>
      </c>
      <c r="CA24" s="199">
        <v>12</v>
      </c>
      <c r="CB24" s="199">
        <v>1</v>
      </c>
      <c r="CZ24" s="166">
        <v>0</v>
      </c>
    </row>
    <row r="25" spans="1:104" ht="22.5" x14ac:dyDescent="0.2">
      <c r="A25" s="193">
        <v>12</v>
      </c>
      <c r="B25" s="194" t="s">
        <v>114</v>
      </c>
      <c r="C25" s="195" t="s">
        <v>115</v>
      </c>
      <c r="D25" s="196" t="s">
        <v>99</v>
      </c>
      <c r="E25" s="197">
        <v>20</v>
      </c>
      <c r="F25" s="197">
        <v>0</v>
      </c>
      <c r="G25" s="198">
        <f>E25*F25</f>
        <v>0</v>
      </c>
      <c r="O25" s="192">
        <v>2</v>
      </c>
      <c r="AA25" s="166">
        <v>12</v>
      </c>
      <c r="AB25" s="166">
        <v>1</v>
      </c>
      <c r="AC25" s="166">
        <v>7</v>
      </c>
      <c r="AZ25" s="166">
        <v>2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12</v>
      </c>
      <c r="CB25" s="199">
        <v>1</v>
      </c>
      <c r="CZ25" s="166">
        <v>0</v>
      </c>
    </row>
    <row r="26" spans="1:104" ht="22.5" x14ac:dyDescent="0.2">
      <c r="A26" s="193">
        <v>13</v>
      </c>
      <c r="B26" s="194" t="s">
        <v>116</v>
      </c>
      <c r="C26" s="195" t="s">
        <v>117</v>
      </c>
      <c r="D26" s="196" t="s">
        <v>99</v>
      </c>
      <c r="E26" s="197">
        <v>24</v>
      </c>
      <c r="F26" s="197">
        <v>0</v>
      </c>
      <c r="G26" s="198">
        <f>E26*F26</f>
        <v>0</v>
      </c>
      <c r="O26" s="192">
        <v>2</v>
      </c>
      <c r="AA26" s="166">
        <v>12</v>
      </c>
      <c r="AB26" s="166">
        <v>1</v>
      </c>
      <c r="AC26" s="166">
        <v>8</v>
      </c>
      <c r="AZ26" s="166">
        <v>2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12</v>
      </c>
      <c r="CB26" s="199">
        <v>1</v>
      </c>
      <c r="CZ26" s="166">
        <v>0</v>
      </c>
    </row>
    <row r="27" spans="1:104" x14ac:dyDescent="0.2">
      <c r="A27" s="193">
        <v>14</v>
      </c>
      <c r="B27" s="194" t="s">
        <v>118</v>
      </c>
      <c r="C27" s="195" t="s">
        <v>119</v>
      </c>
      <c r="D27" s="196" t="s">
        <v>120</v>
      </c>
      <c r="E27" s="197">
        <v>0.66112999999997601</v>
      </c>
      <c r="F27" s="197">
        <v>0</v>
      </c>
      <c r="G27" s="198">
        <f>E27*F27</f>
        <v>0</v>
      </c>
      <c r="O27" s="192">
        <v>2</v>
      </c>
      <c r="AA27" s="166">
        <v>7</v>
      </c>
      <c r="AB27" s="166">
        <v>1001</v>
      </c>
      <c r="AC27" s="166">
        <v>5</v>
      </c>
      <c r="AZ27" s="166">
        <v>2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7</v>
      </c>
      <c r="CB27" s="199">
        <v>1001</v>
      </c>
      <c r="CZ27" s="166">
        <v>0</v>
      </c>
    </row>
    <row r="28" spans="1:104" x14ac:dyDescent="0.2">
      <c r="A28" s="208"/>
      <c r="B28" s="209" t="s">
        <v>73</v>
      </c>
      <c r="C28" s="210" t="str">
        <f>CONCATENATE(B15," ",C15)</f>
        <v>733 Rozvod potrubí</v>
      </c>
      <c r="D28" s="211"/>
      <c r="E28" s="212"/>
      <c r="F28" s="213"/>
      <c r="G28" s="214">
        <f>SUM(G15:G27)</f>
        <v>0</v>
      </c>
      <c r="O28" s="192">
        <v>4</v>
      </c>
      <c r="BA28" s="215">
        <f>SUM(BA15:BA27)</f>
        <v>0</v>
      </c>
      <c r="BB28" s="215">
        <f>SUM(BB15:BB27)</f>
        <v>0</v>
      </c>
      <c r="BC28" s="215">
        <f>SUM(BC15:BC27)</f>
        <v>0</v>
      </c>
      <c r="BD28" s="215">
        <f>SUM(BD15:BD27)</f>
        <v>0</v>
      </c>
      <c r="BE28" s="215">
        <f>SUM(BE15:BE27)</f>
        <v>0</v>
      </c>
    </row>
    <row r="29" spans="1:104" x14ac:dyDescent="0.2">
      <c r="A29" s="185" t="s">
        <v>72</v>
      </c>
      <c r="B29" s="186" t="s">
        <v>121</v>
      </c>
      <c r="C29" s="187" t="s">
        <v>122</v>
      </c>
      <c r="D29" s="188"/>
      <c r="E29" s="189"/>
      <c r="F29" s="189"/>
      <c r="G29" s="190"/>
      <c r="H29" s="191"/>
      <c r="I29" s="191"/>
      <c r="O29" s="192">
        <v>1</v>
      </c>
    </row>
    <row r="30" spans="1:104" x14ac:dyDescent="0.2">
      <c r="A30" s="193">
        <v>15</v>
      </c>
      <c r="B30" s="194" t="s">
        <v>123</v>
      </c>
      <c r="C30" s="195" t="s">
        <v>124</v>
      </c>
      <c r="D30" s="196" t="s">
        <v>89</v>
      </c>
      <c r="E30" s="197">
        <v>8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7</v>
      </c>
      <c r="AC30" s="166">
        <v>7</v>
      </c>
      <c r="AZ30" s="166">
        <v>2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7</v>
      </c>
      <c r="CZ30" s="166">
        <v>1.2999999999996299E-4</v>
      </c>
    </row>
    <row r="31" spans="1:104" ht="22.5" x14ac:dyDescent="0.2">
      <c r="A31" s="193">
        <v>16</v>
      </c>
      <c r="B31" s="194" t="s">
        <v>125</v>
      </c>
      <c r="C31" s="195" t="s">
        <v>126</v>
      </c>
      <c r="D31" s="196" t="s">
        <v>89</v>
      </c>
      <c r="E31" s="197">
        <v>4</v>
      </c>
      <c r="F31" s="197">
        <v>0</v>
      </c>
      <c r="G31" s="198">
        <f>E31*F31</f>
        <v>0</v>
      </c>
      <c r="O31" s="192">
        <v>2</v>
      </c>
      <c r="AA31" s="166">
        <v>1</v>
      </c>
      <c r="AB31" s="166">
        <v>7</v>
      </c>
      <c r="AC31" s="166">
        <v>7</v>
      </c>
      <c r="AZ31" s="166">
        <v>2</v>
      </c>
      <c r="BA31" s="166">
        <f>IF(AZ31=1,G31,0)</f>
        <v>0</v>
      </c>
      <c r="BB31" s="166">
        <f>IF(AZ31=2,G31,0)</f>
        <v>0</v>
      </c>
      <c r="BC31" s="166">
        <f>IF(AZ31=3,G31,0)</f>
        <v>0</v>
      </c>
      <c r="BD31" s="166">
        <f>IF(AZ31=4,G31,0)</f>
        <v>0</v>
      </c>
      <c r="BE31" s="166">
        <f>IF(AZ31=5,G31,0)</f>
        <v>0</v>
      </c>
      <c r="CA31" s="199">
        <v>1</v>
      </c>
      <c r="CB31" s="199">
        <v>7</v>
      </c>
      <c r="CZ31" s="166">
        <v>1.2999999999996299E-4</v>
      </c>
    </row>
    <row r="32" spans="1:104" x14ac:dyDescent="0.2">
      <c r="A32" s="193">
        <v>17</v>
      </c>
      <c r="B32" s="194" t="s">
        <v>127</v>
      </c>
      <c r="C32" s="195" t="s">
        <v>128</v>
      </c>
      <c r="D32" s="196" t="s">
        <v>89</v>
      </c>
      <c r="E32" s="197">
        <v>1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7</v>
      </c>
      <c r="AC32" s="166">
        <v>7</v>
      </c>
      <c r="AZ32" s="166">
        <v>2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7</v>
      </c>
      <c r="CZ32" s="166">
        <v>3.00000000000022E-5</v>
      </c>
    </row>
    <row r="33" spans="1:104" ht="22.5" x14ac:dyDescent="0.2">
      <c r="A33" s="193">
        <v>18</v>
      </c>
      <c r="B33" s="194" t="s">
        <v>129</v>
      </c>
      <c r="C33" s="195" t="s">
        <v>130</v>
      </c>
      <c r="D33" s="196" t="s">
        <v>89</v>
      </c>
      <c r="E33" s="197">
        <v>2</v>
      </c>
      <c r="F33" s="197">
        <v>0</v>
      </c>
      <c r="G33" s="198">
        <f>E33*F33</f>
        <v>0</v>
      </c>
      <c r="O33" s="192">
        <v>2</v>
      </c>
      <c r="AA33" s="166">
        <v>1</v>
      </c>
      <c r="AB33" s="166">
        <v>7</v>
      </c>
      <c r="AC33" s="166">
        <v>7</v>
      </c>
      <c r="AZ33" s="166">
        <v>2</v>
      </c>
      <c r="BA33" s="166">
        <f>IF(AZ33=1,G33,0)</f>
        <v>0</v>
      </c>
      <c r="BB33" s="166">
        <f>IF(AZ33=2,G33,0)</f>
        <v>0</v>
      </c>
      <c r="BC33" s="166">
        <f>IF(AZ33=3,G33,0)</f>
        <v>0</v>
      </c>
      <c r="BD33" s="166">
        <f>IF(AZ33=4,G33,0)</f>
        <v>0</v>
      </c>
      <c r="BE33" s="166">
        <f>IF(AZ33=5,G33,0)</f>
        <v>0</v>
      </c>
      <c r="CA33" s="199">
        <v>1</v>
      </c>
      <c r="CB33" s="199">
        <v>7</v>
      </c>
      <c r="CZ33" s="166">
        <v>2.8000000000005798E-4</v>
      </c>
    </row>
    <row r="34" spans="1:104" ht="22.5" x14ac:dyDescent="0.2">
      <c r="A34" s="193">
        <v>19</v>
      </c>
      <c r="B34" s="194" t="s">
        <v>131</v>
      </c>
      <c r="C34" s="195" t="s">
        <v>132</v>
      </c>
      <c r="D34" s="196" t="s">
        <v>89</v>
      </c>
      <c r="E34" s="197">
        <v>1</v>
      </c>
      <c r="F34" s="197">
        <v>0</v>
      </c>
      <c r="G34" s="198">
        <f>E34*F34</f>
        <v>0</v>
      </c>
      <c r="O34" s="192">
        <v>2</v>
      </c>
      <c r="AA34" s="166">
        <v>1</v>
      </c>
      <c r="AB34" s="166">
        <v>7</v>
      </c>
      <c r="AC34" s="166">
        <v>7</v>
      </c>
      <c r="AZ34" s="166">
        <v>2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1</v>
      </c>
      <c r="CB34" s="199">
        <v>7</v>
      </c>
      <c r="CZ34" s="166">
        <v>2.8000000000005798E-4</v>
      </c>
    </row>
    <row r="35" spans="1:104" ht="22.5" x14ac:dyDescent="0.2">
      <c r="A35" s="193">
        <v>20</v>
      </c>
      <c r="B35" s="194" t="s">
        <v>133</v>
      </c>
      <c r="C35" s="195" t="s">
        <v>134</v>
      </c>
      <c r="D35" s="196" t="s">
        <v>89</v>
      </c>
      <c r="E35" s="197">
        <v>1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7</v>
      </c>
      <c r="AC35" s="166">
        <v>7</v>
      </c>
      <c r="AZ35" s="166">
        <v>2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7</v>
      </c>
      <c r="CZ35" s="166">
        <v>2.8000000000005798E-4</v>
      </c>
    </row>
    <row r="36" spans="1:104" ht="22.5" x14ac:dyDescent="0.2">
      <c r="A36" s="193">
        <v>21</v>
      </c>
      <c r="B36" s="194" t="s">
        <v>135</v>
      </c>
      <c r="C36" s="195" t="s">
        <v>136</v>
      </c>
      <c r="D36" s="196" t="s">
        <v>89</v>
      </c>
      <c r="E36" s="197">
        <v>2</v>
      </c>
      <c r="F36" s="197">
        <v>0</v>
      </c>
      <c r="G36" s="198">
        <f>E36*F36</f>
        <v>0</v>
      </c>
      <c r="O36" s="192">
        <v>2</v>
      </c>
      <c r="AA36" s="166">
        <v>1</v>
      </c>
      <c r="AB36" s="166">
        <v>7</v>
      </c>
      <c r="AC36" s="166">
        <v>7</v>
      </c>
      <c r="AZ36" s="166">
        <v>2</v>
      </c>
      <c r="BA36" s="166">
        <f>IF(AZ36=1,G36,0)</f>
        <v>0</v>
      </c>
      <c r="BB36" s="166">
        <f>IF(AZ36=2,G36,0)</f>
        <v>0</v>
      </c>
      <c r="BC36" s="166">
        <f>IF(AZ36=3,G36,0)</f>
        <v>0</v>
      </c>
      <c r="BD36" s="166">
        <f>IF(AZ36=4,G36,0)</f>
        <v>0</v>
      </c>
      <c r="BE36" s="166">
        <f>IF(AZ36=5,G36,0)</f>
        <v>0</v>
      </c>
      <c r="CA36" s="199">
        <v>1</v>
      </c>
      <c r="CB36" s="199">
        <v>7</v>
      </c>
      <c r="CZ36" s="166">
        <v>2.8000000000005798E-4</v>
      </c>
    </row>
    <row r="37" spans="1:104" x14ac:dyDescent="0.2">
      <c r="A37" s="193">
        <v>22</v>
      </c>
      <c r="B37" s="194" t="s">
        <v>137</v>
      </c>
      <c r="C37" s="195" t="s">
        <v>138</v>
      </c>
      <c r="D37" s="196" t="s">
        <v>89</v>
      </c>
      <c r="E37" s="197">
        <v>5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7</v>
      </c>
      <c r="AC37" s="166">
        <v>7</v>
      </c>
      <c r="AZ37" s="166">
        <v>2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7</v>
      </c>
      <c r="CZ37" s="166">
        <v>2.5999999999992701E-4</v>
      </c>
    </row>
    <row r="38" spans="1:104" x14ac:dyDescent="0.2">
      <c r="A38" s="193">
        <v>23</v>
      </c>
      <c r="B38" s="194" t="s">
        <v>139</v>
      </c>
      <c r="C38" s="195" t="s">
        <v>140</v>
      </c>
      <c r="D38" s="196" t="s">
        <v>89</v>
      </c>
      <c r="E38" s="197">
        <v>5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7</v>
      </c>
      <c r="AC38" s="166">
        <v>7</v>
      </c>
      <c r="AZ38" s="166">
        <v>2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7</v>
      </c>
      <c r="CZ38" s="166">
        <v>7.0999999999976605E-4</v>
      </c>
    </row>
    <row r="39" spans="1:104" x14ac:dyDescent="0.2">
      <c r="A39" s="193">
        <v>24</v>
      </c>
      <c r="B39" s="194" t="s">
        <v>141</v>
      </c>
      <c r="C39" s="195" t="s">
        <v>142</v>
      </c>
      <c r="D39" s="196" t="s">
        <v>89</v>
      </c>
      <c r="E39" s="197">
        <v>1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7</v>
      </c>
      <c r="AC39" s="166">
        <v>7</v>
      </c>
      <c r="AZ39" s="166">
        <v>2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7</v>
      </c>
      <c r="CZ39" s="166">
        <v>1.73999999999985E-3</v>
      </c>
    </row>
    <row r="40" spans="1:104" x14ac:dyDescent="0.2">
      <c r="A40" s="193">
        <v>25</v>
      </c>
      <c r="B40" s="194" t="s">
        <v>143</v>
      </c>
      <c r="C40" s="195" t="s">
        <v>144</v>
      </c>
      <c r="D40" s="196" t="s">
        <v>89</v>
      </c>
      <c r="E40" s="197">
        <v>2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7</v>
      </c>
      <c r="AC40" s="166">
        <v>7</v>
      </c>
      <c r="AZ40" s="166">
        <v>2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7</v>
      </c>
      <c r="CZ40" s="166">
        <v>6.0000000000037801E-4</v>
      </c>
    </row>
    <row r="41" spans="1:104" x14ac:dyDescent="0.2">
      <c r="A41" s="193">
        <v>26</v>
      </c>
      <c r="B41" s="194" t="s">
        <v>145</v>
      </c>
      <c r="C41" s="195" t="s">
        <v>146</v>
      </c>
      <c r="D41" s="196" t="s">
        <v>89</v>
      </c>
      <c r="E41" s="197">
        <v>2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7</v>
      </c>
      <c r="AC41" s="166">
        <v>7</v>
      </c>
      <c r="AZ41" s="166">
        <v>2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7</v>
      </c>
      <c r="CZ41" s="166">
        <v>2.6999999999999198E-4</v>
      </c>
    </row>
    <row r="42" spans="1:104" x14ac:dyDescent="0.2">
      <c r="A42" s="193">
        <v>27</v>
      </c>
      <c r="B42" s="194" t="s">
        <v>147</v>
      </c>
      <c r="C42" s="195" t="s">
        <v>148</v>
      </c>
      <c r="D42" s="196" t="s">
        <v>92</v>
      </c>
      <c r="E42" s="197">
        <v>1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7</v>
      </c>
      <c r="AC42" s="166">
        <v>7</v>
      </c>
      <c r="AZ42" s="166">
        <v>2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7</v>
      </c>
      <c r="CZ42" s="166">
        <v>7.7999999999978098E-4</v>
      </c>
    </row>
    <row r="43" spans="1:104" ht="22.5" x14ac:dyDescent="0.2">
      <c r="A43" s="193">
        <v>28</v>
      </c>
      <c r="B43" s="194" t="s">
        <v>149</v>
      </c>
      <c r="C43" s="195" t="s">
        <v>150</v>
      </c>
      <c r="D43" s="196" t="s">
        <v>89</v>
      </c>
      <c r="E43" s="197">
        <v>1</v>
      </c>
      <c r="F43" s="197">
        <v>0</v>
      </c>
      <c r="G43" s="198">
        <f>E43*F43</f>
        <v>0</v>
      </c>
      <c r="O43" s="192">
        <v>2</v>
      </c>
      <c r="AA43" s="166">
        <v>12</v>
      </c>
      <c r="AB43" s="166">
        <v>0</v>
      </c>
      <c r="AC43" s="166">
        <v>25</v>
      </c>
      <c r="AZ43" s="166">
        <v>2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12</v>
      </c>
      <c r="CB43" s="199">
        <v>0</v>
      </c>
      <c r="CZ43" s="166">
        <v>0</v>
      </c>
    </row>
    <row r="44" spans="1:104" x14ac:dyDescent="0.2">
      <c r="A44" s="193">
        <v>29</v>
      </c>
      <c r="B44" s="194" t="s">
        <v>151</v>
      </c>
      <c r="C44" s="195" t="s">
        <v>152</v>
      </c>
      <c r="D44" s="196" t="s">
        <v>89</v>
      </c>
      <c r="E44" s="197">
        <v>1</v>
      </c>
      <c r="F44" s="197">
        <v>0</v>
      </c>
      <c r="G44" s="198">
        <f>E44*F44</f>
        <v>0</v>
      </c>
      <c r="O44" s="192">
        <v>2</v>
      </c>
      <c r="AA44" s="166">
        <v>12</v>
      </c>
      <c r="AB44" s="166">
        <v>1</v>
      </c>
      <c r="AC44" s="166">
        <v>37</v>
      </c>
      <c r="AZ44" s="166">
        <v>2</v>
      </c>
      <c r="BA44" s="166">
        <f>IF(AZ44=1,G44,0)</f>
        <v>0</v>
      </c>
      <c r="BB44" s="166">
        <f>IF(AZ44=2,G44,0)</f>
        <v>0</v>
      </c>
      <c r="BC44" s="166">
        <f>IF(AZ44=3,G44,0)</f>
        <v>0</v>
      </c>
      <c r="BD44" s="166">
        <f>IF(AZ44=4,G44,0)</f>
        <v>0</v>
      </c>
      <c r="BE44" s="166">
        <f>IF(AZ44=5,G44,0)</f>
        <v>0</v>
      </c>
      <c r="CA44" s="199">
        <v>12</v>
      </c>
      <c r="CB44" s="199">
        <v>1</v>
      </c>
      <c r="CZ44" s="166">
        <v>0</v>
      </c>
    </row>
    <row r="45" spans="1:104" x14ac:dyDescent="0.2">
      <c r="A45" s="193">
        <v>30</v>
      </c>
      <c r="B45" s="194" t="s">
        <v>153</v>
      </c>
      <c r="C45" s="195" t="s">
        <v>154</v>
      </c>
      <c r="D45" s="196" t="s">
        <v>89</v>
      </c>
      <c r="E45" s="197">
        <v>1</v>
      </c>
      <c r="F45" s="197">
        <v>0</v>
      </c>
      <c r="G45" s="198">
        <f>E45*F45</f>
        <v>0</v>
      </c>
      <c r="O45" s="192">
        <v>2</v>
      </c>
      <c r="AA45" s="166">
        <v>12</v>
      </c>
      <c r="AB45" s="166">
        <v>1</v>
      </c>
      <c r="AC45" s="166">
        <v>40</v>
      </c>
      <c r="AZ45" s="166">
        <v>2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12</v>
      </c>
      <c r="CB45" s="199">
        <v>1</v>
      </c>
      <c r="CZ45" s="166">
        <v>0</v>
      </c>
    </row>
    <row r="46" spans="1:104" x14ac:dyDescent="0.2">
      <c r="A46" s="193">
        <v>31</v>
      </c>
      <c r="B46" s="194" t="s">
        <v>155</v>
      </c>
      <c r="C46" s="195" t="s">
        <v>156</v>
      </c>
      <c r="D46" s="196" t="s">
        <v>120</v>
      </c>
      <c r="E46" s="197">
        <v>1.23799999999988E-2</v>
      </c>
      <c r="F46" s="197">
        <v>0</v>
      </c>
      <c r="G46" s="198">
        <f>E46*F46</f>
        <v>0</v>
      </c>
      <c r="O46" s="192">
        <v>2</v>
      </c>
      <c r="AA46" s="166">
        <v>7</v>
      </c>
      <c r="AB46" s="166">
        <v>1001</v>
      </c>
      <c r="AC46" s="166">
        <v>5</v>
      </c>
      <c r="AZ46" s="166">
        <v>2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7</v>
      </c>
      <c r="CB46" s="199">
        <v>1001</v>
      </c>
      <c r="CZ46" s="166">
        <v>0</v>
      </c>
    </row>
    <row r="47" spans="1:104" x14ac:dyDescent="0.2">
      <c r="A47" s="208"/>
      <c r="B47" s="209" t="s">
        <v>73</v>
      </c>
      <c r="C47" s="210" t="str">
        <f>CONCATENATE(B29," ",C29)</f>
        <v>734 Armatury</v>
      </c>
      <c r="D47" s="211"/>
      <c r="E47" s="212"/>
      <c r="F47" s="213"/>
      <c r="G47" s="214">
        <f>SUM(G29:G46)</f>
        <v>0</v>
      </c>
      <c r="O47" s="192">
        <v>4</v>
      </c>
      <c r="BA47" s="215">
        <f>SUM(BA29:BA46)</f>
        <v>0</v>
      </c>
      <c r="BB47" s="215">
        <f>SUM(BB29:BB46)</f>
        <v>0</v>
      </c>
      <c r="BC47" s="215">
        <f>SUM(BC29:BC46)</f>
        <v>0</v>
      </c>
      <c r="BD47" s="215">
        <f>SUM(BD29:BD46)</f>
        <v>0</v>
      </c>
      <c r="BE47" s="215">
        <f>SUM(BE29:BE46)</f>
        <v>0</v>
      </c>
    </row>
    <row r="48" spans="1:104" x14ac:dyDescent="0.2">
      <c r="A48" s="185" t="s">
        <v>72</v>
      </c>
      <c r="B48" s="186" t="s">
        <v>157</v>
      </c>
      <c r="C48" s="187" t="s">
        <v>158</v>
      </c>
      <c r="D48" s="188"/>
      <c r="E48" s="189"/>
      <c r="F48" s="189"/>
      <c r="G48" s="190"/>
      <c r="H48" s="191"/>
      <c r="I48" s="191"/>
      <c r="O48" s="192">
        <v>1</v>
      </c>
    </row>
    <row r="49" spans="1:104" x14ac:dyDescent="0.2">
      <c r="A49" s="193">
        <v>32</v>
      </c>
      <c r="B49" s="194" t="s">
        <v>159</v>
      </c>
      <c r="C49" s="195" t="s">
        <v>160</v>
      </c>
      <c r="D49" s="196" t="s">
        <v>89</v>
      </c>
      <c r="E49" s="197">
        <v>5</v>
      </c>
      <c r="F49" s="197">
        <v>0</v>
      </c>
      <c r="G49" s="198">
        <f>E49*F49</f>
        <v>0</v>
      </c>
      <c r="O49" s="192">
        <v>2</v>
      </c>
      <c r="AA49" s="166">
        <v>1</v>
      </c>
      <c r="AB49" s="166">
        <v>7</v>
      </c>
      <c r="AC49" s="166">
        <v>7</v>
      </c>
      <c r="AZ49" s="166">
        <v>2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</v>
      </c>
      <c r="CB49" s="199">
        <v>7</v>
      </c>
      <c r="CZ49" s="166">
        <v>0</v>
      </c>
    </row>
    <row r="50" spans="1:104" x14ac:dyDescent="0.2">
      <c r="A50" s="193">
        <v>33</v>
      </c>
      <c r="B50" s="194" t="s">
        <v>161</v>
      </c>
      <c r="C50" s="195" t="s">
        <v>162</v>
      </c>
      <c r="D50" s="196" t="s">
        <v>89</v>
      </c>
      <c r="E50" s="197">
        <v>5</v>
      </c>
      <c r="F50" s="197">
        <v>0</v>
      </c>
      <c r="G50" s="198">
        <f>E50*F50</f>
        <v>0</v>
      </c>
      <c r="O50" s="192">
        <v>2</v>
      </c>
      <c r="AA50" s="166">
        <v>1</v>
      </c>
      <c r="AB50" s="166">
        <v>7</v>
      </c>
      <c r="AC50" s="166">
        <v>7</v>
      </c>
      <c r="AZ50" s="166">
        <v>2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1</v>
      </c>
      <c r="CB50" s="199">
        <v>7</v>
      </c>
      <c r="CZ50" s="166">
        <v>0</v>
      </c>
    </row>
    <row r="51" spans="1:104" x14ac:dyDescent="0.2">
      <c r="A51" s="193">
        <v>34</v>
      </c>
      <c r="B51" s="194" t="s">
        <v>163</v>
      </c>
      <c r="C51" s="195" t="s">
        <v>164</v>
      </c>
      <c r="D51" s="196" t="s">
        <v>89</v>
      </c>
      <c r="E51" s="197">
        <v>5</v>
      </c>
      <c r="F51" s="197">
        <v>0</v>
      </c>
      <c r="G51" s="198">
        <f>E51*F51</f>
        <v>0</v>
      </c>
      <c r="O51" s="192">
        <v>2</v>
      </c>
      <c r="AA51" s="166">
        <v>1</v>
      </c>
      <c r="AB51" s="166">
        <v>7</v>
      </c>
      <c r="AC51" s="166">
        <v>7</v>
      </c>
      <c r="AZ51" s="166">
        <v>2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1</v>
      </c>
      <c r="CB51" s="199">
        <v>7</v>
      </c>
      <c r="CZ51" s="166">
        <v>0</v>
      </c>
    </row>
    <row r="52" spans="1:104" x14ac:dyDescent="0.2">
      <c r="A52" s="193">
        <v>35</v>
      </c>
      <c r="B52" s="194" t="s">
        <v>165</v>
      </c>
      <c r="C52" s="195" t="s">
        <v>166</v>
      </c>
      <c r="D52" s="196" t="s">
        <v>84</v>
      </c>
      <c r="E52" s="197">
        <v>40</v>
      </c>
      <c r="F52" s="197">
        <v>0</v>
      </c>
      <c r="G52" s="198">
        <f>E52*F52</f>
        <v>0</v>
      </c>
      <c r="O52" s="192">
        <v>2</v>
      </c>
      <c r="AA52" s="166">
        <v>1</v>
      </c>
      <c r="AB52" s="166">
        <v>7</v>
      </c>
      <c r="AC52" s="166">
        <v>7</v>
      </c>
      <c r="AZ52" s="166">
        <v>2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1</v>
      </c>
      <c r="CB52" s="199">
        <v>7</v>
      </c>
      <c r="CZ52" s="166">
        <v>0</v>
      </c>
    </row>
    <row r="53" spans="1:104" x14ac:dyDescent="0.2">
      <c r="A53" s="193">
        <v>36</v>
      </c>
      <c r="B53" s="194" t="s">
        <v>167</v>
      </c>
      <c r="C53" s="195" t="s">
        <v>168</v>
      </c>
      <c r="D53" s="196" t="s">
        <v>89</v>
      </c>
      <c r="E53" s="197">
        <v>1</v>
      </c>
      <c r="F53" s="197">
        <v>0</v>
      </c>
      <c r="G53" s="198">
        <f>E53*F53</f>
        <v>0</v>
      </c>
      <c r="O53" s="192">
        <v>2</v>
      </c>
      <c r="AA53" s="166">
        <v>12</v>
      </c>
      <c r="AB53" s="166">
        <v>1</v>
      </c>
      <c r="AC53" s="166">
        <v>12</v>
      </c>
      <c r="AZ53" s="166">
        <v>2</v>
      </c>
      <c r="BA53" s="166">
        <f>IF(AZ53=1,G53,0)</f>
        <v>0</v>
      </c>
      <c r="BB53" s="166">
        <f>IF(AZ53=2,G53,0)</f>
        <v>0</v>
      </c>
      <c r="BC53" s="166">
        <f>IF(AZ53=3,G53,0)</f>
        <v>0</v>
      </c>
      <c r="BD53" s="166">
        <f>IF(AZ53=4,G53,0)</f>
        <v>0</v>
      </c>
      <c r="BE53" s="166">
        <f>IF(AZ53=5,G53,0)</f>
        <v>0</v>
      </c>
      <c r="CA53" s="199">
        <v>12</v>
      </c>
      <c r="CB53" s="199">
        <v>1</v>
      </c>
      <c r="CZ53" s="166">
        <v>1.00000000000051E-2</v>
      </c>
    </row>
    <row r="54" spans="1:104" x14ac:dyDescent="0.2">
      <c r="A54" s="193">
        <v>37</v>
      </c>
      <c r="B54" s="194" t="s">
        <v>169</v>
      </c>
      <c r="C54" s="195" t="s">
        <v>170</v>
      </c>
      <c r="D54" s="196" t="s">
        <v>89</v>
      </c>
      <c r="E54" s="197">
        <v>1</v>
      </c>
      <c r="F54" s="197">
        <v>0</v>
      </c>
      <c r="G54" s="198">
        <f>E54*F54</f>
        <v>0</v>
      </c>
      <c r="O54" s="192">
        <v>2</v>
      </c>
      <c r="AA54" s="166">
        <v>12</v>
      </c>
      <c r="AB54" s="166">
        <v>1</v>
      </c>
      <c r="AC54" s="166">
        <v>13</v>
      </c>
      <c r="AZ54" s="166">
        <v>2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12</v>
      </c>
      <c r="CB54" s="199">
        <v>1</v>
      </c>
      <c r="CZ54" s="166">
        <v>1.00000000000051E-2</v>
      </c>
    </row>
    <row r="55" spans="1:104" x14ac:dyDescent="0.2">
      <c r="A55" s="193">
        <v>38</v>
      </c>
      <c r="B55" s="194" t="s">
        <v>171</v>
      </c>
      <c r="C55" s="195" t="s">
        <v>172</v>
      </c>
      <c r="D55" s="196" t="s">
        <v>89</v>
      </c>
      <c r="E55" s="197">
        <v>2</v>
      </c>
      <c r="F55" s="197">
        <v>0</v>
      </c>
      <c r="G55" s="198">
        <f>E55*F55</f>
        <v>0</v>
      </c>
      <c r="O55" s="192">
        <v>2</v>
      </c>
      <c r="AA55" s="166">
        <v>12</v>
      </c>
      <c r="AB55" s="166">
        <v>1</v>
      </c>
      <c r="AC55" s="166">
        <v>14</v>
      </c>
      <c r="AZ55" s="166">
        <v>2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12</v>
      </c>
      <c r="CB55" s="199">
        <v>1</v>
      </c>
      <c r="CZ55" s="166">
        <v>1.00000000000051E-2</v>
      </c>
    </row>
    <row r="56" spans="1:104" x14ac:dyDescent="0.2">
      <c r="A56" s="193">
        <v>39</v>
      </c>
      <c r="B56" s="194" t="s">
        <v>173</v>
      </c>
      <c r="C56" s="195" t="s">
        <v>174</v>
      </c>
      <c r="D56" s="196" t="s">
        <v>89</v>
      </c>
      <c r="E56" s="197">
        <v>1</v>
      </c>
      <c r="F56" s="197">
        <v>0</v>
      </c>
      <c r="G56" s="198">
        <f>E56*F56</f>
        <v>0</v>
      </c>
      <c r="O56" s="192">
        <v>2</v>
      </c>
      <c r="AA56" s="166">
        <v>12</v>
      </c>
      <c r="AB56" s="166">
        <v>1</v>
      </c>
      <c r="AC56" s="166">
        <v>15</v>
      </c>
      <c r="AZ56" s="166">
        <v>2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12</v>
      </c>
      <c r="CB56" s="199">
        <v>1</v>
      </c>
      <c r="CZ56" s="166">
        <v>1.00000000000051E-2</v>
      </c>
    </row>
    <row r="57" spans="1:104" x14ac:dyDescent="0.2">
      <c r="A57" s="193">
        <v>40</v>
      </c>
      <c r="B57" s="194" t="s">
        <v>175</v>
      </c>
      <c r="C57" s="195" t="s">
        <v>176</v>
      </c>
      <c r="D57" s="196" t="s">
        <v>120</v>
      </c>
      <c r="E57" s="197">
        <v>5.00000000000256E-2</v>
      </c>
      <c r="F57" s="197">
        <v>0</v>
      </c>
      <c r="G57" s="198">
        <f>E57*F57</f>
        <v>0</v>
      </c>
      <c r="O57" s="192">
        <v>2</v>
      </c>
      <c r="AA57" s="166">
        <v>7</v>
      </c>
      <c r="AB57" s="166">
        <v>1001</v>
      </c>
      <c r="AC57" s="166">
        <v>5</v>
      </c>
      <c r="AZ57" s="166">
        <v>2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7</v>
      </c>
      <c r="CB57" s="199">
        <v>1001</v>
      </c>
      <c r="CZ57" s="166">
        <v>0</v>
      </c>
    </row>
    <row r="58" spans="1:104" x14ac:dyDescent="0.2">
      <c r="A58" s="208"/>
      <c r="B58" s="209" t="s">
        <v>73</v>
      </c>
      <c r="C58" s="210" t="str">
        <f>CONCATENATE(B48," ",C48)</f>
        <v>735 Otopná tělesa</v>
      </c>
      <c r="D58" s="211"/>
      <c r="E58" s="212"/>
      <c r="F58" s="213"/>
      <c r="G58" s="214">
        <f>SUM(G48:G57)</f>
        <v>0</v>
      </c>
      <c r="O58" s="192">
        <v>4</v>
      </c>
      <c r="BA58" s="215">
        <f>SUM(BA48:BA57)</f>
        <v>0</v>
      </c>
      <c r="BB58" s="215">
        <f>SUM(BB48:BB57)</f>
        <v>0</v>
      </c>
      <c r="BC58" s="215">
        <f>SUM(BC48:BC57)</f>
        <v>0</v>
      </c>
      <c r="BD58" s="215">
        <f>SUM(BD48:BD57)</f>
        <v>0</v>
      </c>
      <c r="BE58" s="215">
        <f>SUM(BE48:BE57)</f>
        <v>0</v>
      </c>
    </row>
    <row r="59" spans="1:104" x14ac:dyDescent="0.2">
      <c r="E59" s="166"/>
    </row>
    <row r="60" spans="1:104" x14ac:dyDescent="0.2">
      <c r="E60" s="166"/>
    </row>
    <row r="61" spans="1:104" x14ac:dyDescent="0.2">
      <c r="E61" s="166"/>
    </row>
    <row r="62" spans="1:104" x14ac:dyDescent="0.2">
      <c r="E62" s="166"/>
    </row>
    <row r="63" spans="1:104" x14ac:dyDescent="0.2">
      <c r="E63" s="166"/>
    </row>
    <row r="64" spans="1:104" x14ac:dyDescent="0.2">
      <c r="E64" s="166"/>
    </row>
    <row r="65" spans="5:5" x14ac:dyDescent="0.2">
      <c r="E65" s="166"/>
    </row>
    <row r="66" spans="5:5" x14ac:dyDescent="0.2">
      <c r="E66" s="166"/>
    </row>
    <row r="67" spans="5:5" x14ac:dyDescent="0.2">
      <c r="E67" s="166"/>
    </row>
    <row r="68" spans="5:5" x14ac:dyDescent="0.2">
      <c r="E68" s="166"/>
    </row>
    <row r="69" spans="5:5" x14ac:dyDescent="0.2">
      <c r="E69" s="166"/>
    </row>
    <row r="70" spans="5:5" x14ac:dyDescent="0.2">
      <c r="E70" s="166"/>
    </row>
    <row r="71" spans="5:5" x14ac:dyDescent="0.2">
      <c r="E71" s="166"/>
    </row>
    <row r="72" spans="5:5" x14ac:dyDescent="0.2">
      <c r="E72" s="166"/>
    </row>
    <row r="73" spans="5:5" x14ac:dyDescent="0.2">
      <c r="E73" s="166"/>
    </row>
    <row r="74" spans="5:5" x14ac:dyDescent="0.2">
      <c r="E74" s="166"/>
    </row>
    <row r="75" spans="5:5" x14ac:dyDescent="0.2">
      <c r="E75" s="166"/>
    </row>
    <row r="76" spans="5:5" x14ac:dyDescent="0.2">
      <c r="E76" s="166"/>
    </row>
    <row r="77" spans="5:5" x14ac:dyDescent="0.2">
      <c r="E77" s="166"/>
    </row>
    <row r="78" spans="5:5" x14ac:dyDescent="0.2">
      <c r="E78" s="166"/>
    </row>
    <row r="79" spans="5:5" x14ac:dyDescent="0.2">
      <c r="E79" s="166"/>
    </row>
    <row r="80" spans="5:5" x14ac:dyDescent="0.2">
      <c r="E80" s="166"/>
    </row>
    <row r="81" spans="1:7" x14ac:dyDescent="0.2">
      <c r="E81" s="166"/>
    </row>
    <row r="82" spans="1:7" x14ac:dyDescent="0.2">
      <c r="A82" s="216"/>
      <c r="B82" s="216"/>
      <c r="C82" s="216"/>
      <c r="D82" s="216"/>
      <c r="E82" s="216"/>
      <c r="F82" s="216"/>
      <c r="G82" s="216"/>
    </row>
    <row r="83" spans="1:7" x14ac:dyDescent="0.2">
      <c r="A83" s="216"/>
      <c r="B83" s="216"/>
      <c r="C83" s="216"/>
      <c r="D83" s="216"/>
      <c r="E83" s="216"/>
      <c r="F83" s="216"/>
      <c r="G83" s="216"/>
    </row>
    <row r="84" spans="1:7" x14ac:dyDescent="0.2">
      <c r="A84" s="216"/>
      <c r="B84" s="216"/>
      <c r="C84" s="216"/>
      <c r="D84" s="216"/>
      <c r="E84" s="216"/>
      <c r="F84" s="216"/>
      <c r="G84" s="216"/>
    </row>
    <row r="85" spans="1:7" x14ac:dyDescent="0.2">
      <c r="A85" s="216"/>
      <c r="B85" s="216"/>
      <c r="C85" s="216"/>
      <c r="D85" s="216"/>
      <c r="E85" s="216"/>
      <c r="F85" s="216"/>
      <c r="G85" s="216"/>
    </row>
    <row r="86" spans="1:7" x14ac:dyDescent="0.2">
      <c r="E86" s="166"/>
    </row>
    <row r="87" spans="1:7" x14ac:dyDescent="0.2">
      <c r="E87" s="166"/>
    </row>
    <row r="88" spans="1:7" x14ac:dyDescent="0.2">
      <c r="E88" s="166"/>
    </row>
    <row r="89" spans="1:7" x14ac:dyDescent="0.2">
      <c r="E89" s="166"/>
    </row>
    <row r="90" spans="1:7" x14ac:dyDescent="0.2">
      <c r="E90" s="166"/>
    </row>
    <row r="91" spans="1:7" x14ac:dyDescent="0.2">
      <c r="E91" s="166"/>
    </row>
    <row r="92" spans="1:7" x14ac:dyDescent="0.2">
      <c r="E92" s="166"/>
    </row>
    <row r="93" spans="1:7" x14ac:dyDescent="0.2">
      <c r="E93" s="166"/>
    </row>
    <row r="94" spans="1:7" x14ac:dyDescent="0.2">
      <c r="E94" s="166"/>
    </row>
    <row r="95" spans="1:7" x14ac:dyDescent="0.2">
      <c r="E95" s="166"/>
    </row>
    <row r="96" spans="1:7" x14ac:dyDescent="0.2">
      <c r="E96" s="166"/>
    </row>
    <row r="97" spans="5:5" x14ac:dyDescent="0.2">
      <c r="E97" s="166"/>
    </row>
    <row r="98" spans="5:5" x14ac:dyDescent="0.2">
      <c r="E98" s="166"/>
    </row>
    <row r="99" spans="5:5" x14ac:dyDescent="0.2">
      <c r="E99" s="166"/>
    </row>
    <row r="100" spans="5:5" x14ac:dyDescent="0.2">
      <c r="E100" s="166"/>
    </row>
    <row r="101" spans="5:5" x14ac:dyDescent="0.2">
      <c r="E101" s="166"/>
    </row>
    <row r="102" spans="5:5" x14ac:dyDescent="0.2">
      <c r="E102" s="166"/>
    </row>
    <row r="103" spans="5:5" x14ac:dyDescent="0.2">
      <c r="E103" s="166"/>
    </row>
    <row r="104" spans="5:5" x14ac:dyDescent="0.2">
      <c r="E104" s="166"/>
    </row>
    <row r="105" spans="5:5" x14ac:dyDescent="0.2">
      <c r="E105" s="166"/>
    </row>
    <row r="106" spans="5:5" x14ac:dyDescent="0.2">
      <c r="E106" s="166"/>
    </row>
    <row r="107" spans="5:5" x14ac:dyDescent="0.2">
      <c r="E107" s="166"/>
    </row>
    <row r="108" spans="5:5" x14ac:dyDescent="0.2">
      <c r="E108" s="166"/>
    </row>
    <row r="109" spans="5:5" x14ac:dyDescent="0.2">
      <c r="E109" s="166"/>
    </row>
    <row r="110" spans="5:5" x14ac:dyDescent="0.2">
      <c r="E110" s="166"/>
    </row>
    <row r="111" spans="5:5" x14ac:dyDescent="0.2">
      <c r="E111" s="166"/>
    </row>
    <row r="112" spans="5:5" x14ac:dyDescent="0.2">
      <c r="E112" s="166"/>
    </row>
    <row r="113" spans="1:7" x14ac:dyDescent="0.2">
      <c r="E113" s="166"/>
    </row>
    <row r="114" spans="1:7" x14ac:dyDescent="0.2">
      <c r="E114" s="166"/>
    </row>
    <row r="115" spans="1:7" x14ac:dyDescent="0.2">
      <c r="E115" s="166"/>
    </row>
    <row r="116" spans="1:7" x14ac:dyDescent="0.2">
      <c r="E116" s="166"/>
    </row>
    <row r="117" spans="1:7" x14ac:dyDescent="0.2">
      <c r="A117" s="217"/>
      <c r="B117" s="217"/>
    </row>
    <row r="118" spans="1:7" x14ac:dyDescent="0.2">
      <c r="A118" s="216"/>
      <c r="B118" s="216"/>
      <c r="C118" s="219"/>
      <c r="D118" s="219"/>
      <c r="E118" s="220"/>
      <c r="F118" s="219"/>
      <c r="G118" s="221"/>
    </row>
    <row r="119" spans="1:7" x14ac:dyDescent="0.2">
      <c r="A119" s="222"/>
      <c r="B119" s="222"/>
      <c r="C119" s="216"/>
      <c r="D119" s="216"/>
      <c r="E119" s="223"/>
      <c r="F119" s="216"/>
      <c r="G119" s="216"/>
    </row>
    <row r="120" spans="1:7" x14ac:dyDescent="0.2">
      <c r="A120" s="216"/>
      <c r="B120" s="216"/>
      <c r="C120" s="216"/>
      <c r="D120" s="216"/>
      <c r="E120" s="223"/>
      <c r="F120" s="216"/>
      <c r="G120" s="216"/>
    </row>
    <row r="121" spans="1:7" x14ac:dyDescent="0.2">
      <c r="A121" s="216"/>
      <c r="B121" s="216"/>
      <c r="C121" s="216"/>
      <c r="D121" s="216"/>
      <c r="E121" s="223"/>
      <c r="F121" s="216"/>
      <c r="G121" s="216"/>
    </row>
    <row r="122" spans="1:7" x14ac:dyDescent="0.2">
      <c r="A122" s="216"/>
      <c r="B122" s="216"/>
      <c r="C122" s="216"/>
      <c r="D122" s="216"/>
      <c r="E122" s="223"/>
      <c r="F122" s="216"/>
      <c r="G122" s="216"/>
    </row>
    <row r="123" spans="1:7" x14ac:dyDescent="0.2">
      <c r="A123" s="216"/>
      <c r="B123" s="216"/>
      <c r="C123" s="216"/>
      <c r="D123" s="216"/>
      <c r="E123" s="223"/>
      <c r="F123" s="216"/>
      <c r="G123" s="216"/>
    </row>
    <row r="124" spans="1:7" x14ac:dyDescent="0.2">
      <c r="A124" s="216"/>
      <c r="B124" s="216"/>
      <c r="C124" s="216"/>
      <c r="D124" s="216"/>
      <c r="E124" s="223"/>
      <c r="F124" s="216"/>
      <c r="G124" s="216"/>
    </row>
    <row r="125" spans="1:7" x14ac:dyDescent="0.2">
      <c r="A125" s="216"/>
      <c r="B125" s="216"/>
      <c r="C125" s="216"/>
      <c r="D125" s="216"/>
      <c r="E125" s="223"/>
      <c r="F125" s="216"/>
      <c r="G125" s="216"/>
    </row>
    <row r="126" spans="1:7" x14ac:dyDescent="0.2">
      <c r="A126" s="216"/>
      <c r="B126" s="216"/>
      <c r="C126" s="216"/>
      <c r="D126" s="216"/>
      <c r="E126" s="223"/>
      <c r="F126" s="216"/>
      <c r="G126" s="216"/>
    </row>
    <row r="127" spans="1:7" x14ac:dyDescent="0.2">
      <c r="A127" s="216"/>
      <c r="B127" s="216"/>
      <c r="C127" s="216"/>
      <c r="D127" s="216"/>
      <c r="E127" s="223"/>
      <c r="F127" s="216"/>
      <c r="G127" s="216"/>
    </row>
    <row r="128" spans="1:7" x14ac:dyDescent="0.2">
      <c r="A128" s="216"/>
      <c r="B128" s="216"/>
      <c r="C128" s="216"/>
      <c r="D128" s="216"/>
      <c r="E128" s="223"/>
      <c r="F128" s="216"/>
      <c r="G128" s="216"/>
    </row>
    <row r="129" spans="1:7" x14ac:dyDescent="0.2">
      <c r="A129" s="216"/>
      <c r="B129" s="216"/>
      <c r="C129" s="216"/>
      <c r="D129" s="216"/>
      <c r="E129" s="223"/>
      <c r="F129" s="216"/>
      <c r="G129" s="216"/>
    </row>
    <row r="130" spans="1:7" x14ac:dyDescent="0.2">
      <c r="A130" s="216"/>
      <c r="B130" s="216"/>
      <c r="C130" s="216"/>
      <c r="D130" s="216"/>
      <c r="E130" s="223"/>
      <c r="F130" s="216"/>
      <c r="G130" s="216"/>
    </row>
    <row r="131" spans="1:7" x14ac:dyDescent="0.2">
      <c r="A131" s="216"/>
      <c r="B131" s="216"/>
      <c r="C131" s="216"/>
      <c r="D131" s="216"/>
      <c r="E131" s="223"/>
      <c r="F131" s="216"/>
      <c r="G131" s="216"/>
    </row>
  </sheetData>
  <mergeCells count="6">
    <mergeCell ref="C17:D17"/>
    <mergeCell ref="C19:D19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TOPIC</cp:lastModifiedBy>
  <dcterms:created xsi:type="dcterms:W3CDTF">2017-11-07T17:30:42Z</dcterms:created>
  <dcterms:modified xsi:type="dcterms:W3CDTF">2017-11-07T17:31:15Z</dcterms:modified>
</cp:coreProperties>
</file>